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autoCompressPictures="0"/>
  <bookViews>
    <workbookView xWindow="-34080" yWindow="-8910" windowWidth="24240" windowHeight="11430" tabRatio="765"/>
  </bookViews>
  <sheets>
    <sheet name="Total" sheetId="50" r:id="rId1"/>
    <sheet name="Male" sheetId="33" r:id="rId2"/>
    <sheet name="Female" sheetId="51" r:id="rId3"/>
    <sheet name="Total with Dis" sheetId="52" r:id="rId4"/>
    <sheet name="Male with Dis" sheetId="53" r:id="rId5"/>
    <sheet name="Female with Dis" sheetId="54" r:id="rId6"/>
    <sheet name="Total no Dis" sheetId="55" r:id="rId7"/>
    <sheet name="Male no Dis" sheetId="56" r:id="rId8"/>
    <sheet name="Female no Dis" sheetId="57" r:id="rId9"/>
  </sheets>
  <externalReferences>
    <externalReference r:id="rId10"/>
    <externalReference r:id="rId11"/>
    <externalReference r:id="rId12"/>
  </externalReferences>
  <definedNames>
    <definedName name="_xlnm.Print_Area" localSheetId="2">Female!$B$2:$Y$61</definedName>
    <definedName name="_xlnm.Print_Area" localSheetId="8">'Female no Dis'!$B$2:$U$61</definedName>
    <definedName name="_xlnm.Print_Area" localSheetId="5">'Female with Dis'!$B$2:$Y$62</definedName>
    <definedName name="_xlnm.Print_Area" localSheetId="1">Male!$B$2:$Y$61</definedName>
    <definedName name="_xlnm.Print_Area" localSheetId="7">'Male no Dis'!$B$2:$U$61</definedName>
    <definedName name="_xlnm.Print_Area" localSheetId="4">'Male with Dis'!$B$2:$Y$62</definedName>
    <definedName name="_xlnm.Print_Area" localSheetId="0">Total!$B$2:$Y$61</definedName>
    <definedName name="_xlnm.Print_Area" localSheetId="6">'Total no Dis'!$B$2:$U$61</definedName>
    <definedName name="_xlnm.Print_Area" localSheetId="3">'Total with Dis'!$B$2:$Y$62</definedName>
  </definedNames>
  <calcPr calcId="145621"/>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A7" i="57" l="1"/>
  <c r="B2" i="57" s="1"/>
  <c r="A7" i="56"/>
  <c r="B2" i="56" s="1"/>
  <c r="B60" i="55"/>
  <c r="B2" i="55"/>
  <c r="B60" i="57" l="1"/>
  <c r="B60" i="56"/>
  <c r="A7" i="54" l="1"/>
  <c r="B61" i="54" s="1"/>
  <c r="B61" i="53"/>
  <c r="B60" i="53"/>
  <c r="A7" i="53"/>
  <c r="B2" i="53"/>
  <c r="B61" i="52"/>
  <c r="B60" i="52"/>
  <c r="B2" i="52"/>
  <c r="B60" i="54" l="1"/>
  <c r="B2" i="54"/>
  <c r="B64" i="51" l="1"/>
  <c r="A7" i="51"/>
  <c r="B63" i="51" s="1"/>
  <c r="A3" i="51"/>
  <c r="B2" i="51"/>
  <c r="B64" i="33"/>
  <c r="B63" i="33"/>
  <c r="A7" i="33"/>
  <c r="A3" i="33"/>
  <c r="B2" i="33"/>
  <c r="B63" i="50"/>
  <c r="A3" i="50"/>
  <c r="B64" i="50" s="1"/>
  <c r="B2" i="50"/>
</calcChain>
</file>

<file path=xl/sharedStrings.xml><?xml version="1.0" encoding="utf-8"?>
<sst xmlns="http://schemas.openxmlformats.org/spreadsheetml/2006/main" count="1254" uniqueCount="83">
  <si>
    <t>State</t>
  </si>
  <si>
    <t>Total Students</t>
  </si>
  <si>
    <t xml:space="preserve">Students With Disabilities Served Under IDEA </t>
  </si>
  <si>
    <t>Students With Disabilities Served Only Under Section 504</t>
  </si>
  <si>
    <t>English Language Learners</t>
  </si>
  <si>
    <t>Number of Schools</t>
  </si>
  <si>
    <t xml:space="preserve">Percent of Schools Reporting </t>
  </si>
  <si>
    <t>American Indian or
Alaska Native</t>
  </si>
  <si>
    <t>Asian</t>
  </si>
  <si>
    <t>Hispanic or Latino of any race</t>
  </si>
  <si>
    <t>Black or African American</t>
  </si>
  <si>
    <t>White</t>
  </si>
  <si>
    <t>Native Hawaiian or Other Pacific Islander</t>
  </si>
  <si>
    <t>Two or more races</t>
  </si>
  <si>
    <t>Number</t>
  </si>
  <si>
    <t>Percent </t>
  </si>
  <si>
    <r>
      <t>Percent</t>
    </r>
    <r>
      <rPr>
        <b/>
        <vertAlign val="superscript"/>
        <sz val="10"/>
        <rFont val="Arial"/>
        <family val="2"/>
      </rPr>
      <t>2</t>
    </r>
  </si>
  <si>
    <t>transferred to an alternative school</t>
  </si>
  <si>
    <t>United States</t>
  </si>
  <si>
    <t>enrolled in at least one Advanced Placement course</t>
  </si>
  <si>
    <t>Alabama</t>
  </si>
  <si>
    <t>Alaska</t>
  </si>
  <si>
    <t>Arizona</t>
  </si>
  <si>
    <t>Arkansas</t>
  </si>
  <si>
    <t>California</t>
  </si>
  <si>
    <t>Colorado</t>
  </si>
  <si>
    <t>Connecticut</t>
  </si>
  <si>
    <t>Delaware</t>
  </si>
  <si>
    <t>District of Columbia</t>
  </si>
  <si>
    <t>Florida</t>
  </si>
  <si>
    <t>Georgia</t>
  </si>
  <si>
    <t>enrolled in early childhood and prekindergarten programs or services</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</si>
  <si>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</si>
  <si>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</si>
  <si>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</si>
  <si>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</si>
  <si>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</si>
  <si>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</si>
  <si>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</si>
  <si>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</si>
  <si>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</si>
  <si>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</si>
  <si>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</si>
  <si>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</si>
  <si>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</si>
  <si>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</si>
  <si>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</si>
  <si>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</si>
  <si>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</si>
  <si>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</si>
  <si>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</si>
  <si>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</si>
  <si>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</si>
  <si>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</si>
  <si>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</si>
  <si>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</si>
  <si>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</si>
  <si>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</si>
  <si>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</si>
  <si>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</si>
  <si>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Rhode Island</t>
  </si>
  <si>
    <t>South Carolina</t>
  </si>
  <si>
    <t>South Dakota</t>
  </si>
  <si>
    <t>Tennessee</t>
  </si>
  <si>
    <t>Texas</t>
  </si>
  <si>
    <t>Utah</t>
  </si>
  <si>
    <t>Vermont</t>
  </si>
  <si>
    <t>Virginia</t>
  </si>
  <si>
    <t>Washington</t>
  </si>
  <si>
    <t>West Virginia</t>
  </si>
  <si>
    <t>Wisconsin</t>
  </si>
  <si>
    <t>Wyoming</t>
  </si>
  <si>
    <t>1 Data by race/ethnicity were collected only for students without and with disabilities served under the Individuals with Disabilities Education Act (IDEA), and not for students with disabilities served solely under Section 504 of the Rehabilitation Act of 1973.</t>
  </si>
  <si>
    <t xml:space="preserve">  Percentages reflect the race/ethnic composition of students without and with disabilities served under IDEA.</t>
  </si>
  <si>
    <t>2 Percentage over all public school students without and with disabilities (both students with disabilities served under IDEA and students with disabilities served solely under Section 504).</t>
  </si>
  <si>
    <t xml:space="preserve">            Data reported in this table represent 100.0% of responding schools.</t>
  </si>
  <si>
    <t>SOURCE: U.S. Department of Education, Office for Civil Rights, Civil Rights Data Collection, 2015-16, available at http://ocrdata.ed.gov. Data notes are available at https://ocrdata.ed.gov/Downloads/Data-Notes-2015-16-CRDC.pdf.</t>
  </si>
  <si>
    <t>Percent</t>
  </si>
  <si>
    <t>Race/Ethnicity</t>
  </si>
  <si>
    <t xml:space="preserve">English Language Learners Without Disabilities </t>
  </si>
  <si>
    <t>Race/Ethnicity of Students Without Disabilities</t>
  </si>
  <si>
    <t>Students Without Disabilities</t>
  </si>
  <si>
    <t>Race/Ethnicity of Students Without and With Disabilities Served Under IDEA1</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</si>
</sst>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_)"/>
    <numFmt numFmtId="165" formatCode="#,##0_)"/>
    <numFmt numFmtId="166" formatCode="0.0000"/>
  </numFmts>
  <fonts count="23" x14ac:knownFonts="1">
    <font>
      <sz val="10"/>
      <color theme="1"/>
      <name val="Arial Narrow"/>
      <family val="2"/>
    </font>
    <font>
      <sz val="11"/>
      <color theme="1"/>
      <name val="Calibri"/>
      <family val="2"/>
      <scheme val="minor"/>
    </font>
    <font>
      <sz val="10"/>
      <color theme="1"/>
      <name val="Arial Narrow"/>
      <family val="2"/>
    </font>
    <font>
      <sz val="10"/>
      <color theme="1"/>
      <name val="Arial Narrow"/>
      <family val="2"/>
    </font>
    <font>
      <b/>
      <sz val="11"/>
      <color rgb="FF333399"/>
      <name val="Arial"/>
      <family val="2"/>
    </font>
    <font>
      <sz val="11"/>
      <color rgb="FF333399"/>
      <name val="Arial"/>
      <family val="2"/>
    </font>
    <font>
      <sz val="11"/>
      <color theme="1"/>
      <name val="Calibri"/>
      <family val="2"/>
      <scheme val="minor"/>
    </font>
    <font>
      <sz val="11"/>
      <color theme="1"/>
      <name val="Arial"/>
      <family val="2"/>
    </font>
    <font>
      <b/>
      <sz val="14"/>
      <color rgb="FF333399"/>
      <name val="Arial"/>
      <family val="2"/>
    </font>
    <font>
      <sz val="14"/>
      <color theme="1"/>
      <name val="Arial"/>
      <family val="2"/>
    </font>
    <font>
      <sz val="10"/>
      <name val="MS Sans Serif"/>
      <family val="2"/>
    </font>
    <font>
      <sz val="11"/>
      <name val="Arial"/>
      <family val="2"/>
    </font>
    <font>
      <u/>
      <sz val="10"/>
      <color theme="10"/>
      <name val="Arial Narrow"/>
      <family val="2"/>
    </font>
    <font>
      <u/>
      <sz val="10"/>
      <color theme="11"/>
      <name val="Arial Narrow"/>
      <family val="2"/>
    </font>
    <font>
      <sz val="11"/>
      <color theme="0"/>
      <name val="Arial"/>
      <family val="2"/>
    </font>
    <font>
      <sz val="14"/>
      <color theme="0"/>
      <name val="Arial"/>
      <family val="2"/>
    </font>
    <font>
      <sz val="10"/>
      <color theme="0"/>
      <name val="Arial"/>
      <family val="2"/>
    </font>
    <font>
      <b/>
      <sz val="10"/>
      <name val="Arial"/>
      <family val="2"/>
    </font>
    <font>
      <sz val="10"/>
      <name val="Arial"/>
      <family val="2"/>
    </font>
    <font>
      <b/>
      <sz val="10"/>
      <color theme="0"/>
      <name val="Arial"/>
      <family val="2"/>
    </font>
    <font>
      <sz val="10"/>
      <color theme="1"/>
      <name val="Arial"/>
      <family val="2"/>
    </font>
    <font>
      <sz val="8"/>
      <name val="Arial Narrow"/>
      <family val="2"/>
    </font>
    <font>
      <b/>
      <vertAlign val="superscript"/>
      <sz val="10"/>
      <name val="Arial"/>
      <family val="2"/>
    </font>
  </fonts>
  <fills count="3">
    <fill>
      <patternFill patternType="none"/>
    </fill>
    <fill>
      <patternFill patternType="gray125"/>
    </fill>
    <fill>
      <patternFill patternType="solid">
        <fgColor theme="0" tint="-4.9958800012207406E-2"/>
        <bgColor indexed="64"/>
      </patternFill>
    </fill>
  </fills>
  <borders count="32">
    <border>
      <left/>
      <right/>
      <top/>
      <bottom/>
      <diagonal/>
    </border>
    <border>
      <left/>
      <right/>
      <top/>
      <bottom style="medium">
        <color auto="1"/>
      </bottom>
      <diagonal/>
    </border>
    <border>
      <left/>
      <right style="thin">
        <color auto="1"/>
      </right>
      <top style="medium">
        <color auto="1"/>
      </top>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bottom/>
      <diagonal/>
    </border>
    <border>
      <left style="thin">
        <color auto="1"/>
      </left>
      <right/>
      <top style="thin">
        <color auto="1"/>
      </top>
      <bottom style="thin">
        <color auto="1"/>
      </bottom>
      <diagonal/>
    </border>
    <border>
      <left/>
      <right style="hair">
        <color auto="1"/>
      </right>
      <top style="thin">
        <color auto="1"/>
      </top>
      <bottom style="thin">
        <color auto="1"/>
      </bottom>
      <diagonal/>
    </border>
    <border>
      <left style="hair">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bottom style="medium">
        <color auto="1"/>
      </bottom>
      <diagonal/>
    </border>
    <border>
      <left style="thin">
        <color auto="1"/>
      </left>
      <right/>
      <top/>
      <bottom style="medium">
        <color auto="1"/>
      </bottom>
      <diagonal/>
    </border>
    <border>
      <left/>
      <right/>
      <top style="medium">
        <color auto="1"/>
      </top>
      <bottom/>
      <diagonal/>
    </border>
    <border>
      <left style="thin">
        <color auto="1"/>
      </left>
      <right/>
      <top/>
      <bottom/>
      <diagonal/>
    </border>
    <border>
      <left/>
      <right style="hair">
        <color auto="1"/>
      </right>
      <top/>
      <bottom/>
      <diagonal/>
    </border>
    <border>
      <left/>
      <right style="hair">
        <color auto="1"/>
      </right>
      <top/>
      <bottom style="medium">
        <color auto="1"/>
      </bottom>
      <diagonal/>
    </border>
    <border>
      <left/>
      <right style="hair">
        <color auto="1"/>
      </right>
      <top style="thin">
        <color auto="1"/>
      </top>
      <bottom style="medium">
        <color auto="1"/>
      </bottom>
      <diagonal/>
    </border>
    <border>
      <left style="hair">
        <color auto="1"/>
      </left>
      <right/>
      <top/>
      <bottom style="medium">
        <color auto="1"/>
      </bottom>
      <diagonal/>
    </border>
    <border>
      <left/>
      <right style="thin">
        <color auto="1"/>
      </right>
      <top style="thin">
        <color auto="1"/>
      </top>
      <bottom style="medium">
        <color auto="1"/>
      </bottom>
      <diagonal/>
    </border>
    <border>
      <left style="hair">
        <color auto="1"/>
      </left>
      <right/>
      <top/>
      <bottom/>
      <diagonal/>
    </border>
    <border>
      <left style="thin">
        <color auto="1"/>
      </left>
      <right style="hair">
        <color auto="1"/>
      </right>
      <top/>
      <bottom/>
      <diagonal/>
    </border>
    <border>
      <left style="thin">
        <color auto="1"/>
      </left>
      <right style="hair">
        <color auto="1"/>
      </right>
      <top/>
      <bottom style="medium">
        <color auto="1"/>
      </bottom>
      <diagonal/>
    </border>
    <border>
      <left style="thin">
        <color auto="1"/>
      </left>
      <right style="hair">
        <color auto="1"/>
      </right>
      <top style="medium">
        <color auto="1"/>
      </top>
      <bottom/>
      <diagonal/>
    </border>
    <border>
      <left style="thin">
        <color auto="1"/>
      </left>
      <right/>
      <top style="medium">
        <color auto="1"/>
      </top>
      <bottom/>
      <diagonal/>
    </border>
    <border>
      <left style="thin">
        <color auto="1"/>
      </left>
      <right/>
      <top/>
      <bottom style="thin">
        <color auto="1"/>
      </bottom>
      <diagonal/>
    </border>
    <border>
      <left/>
      <right style="thin">
        <color auto="1"/>
      </right>
      <top/>
      <bottom style="thin">
        <color auto="1"/>
      </bottom>
      <diagonal/>
    </border>
    <border>
      <left/>
      <right style="thin">
        <color auto="1"/>
      </right>
      <top style="medium">
        <color auto="1"/>
      </top>
      <bottom style="thin">
        <color auto="1"/>
      </bottom>
      <diagonal/>
    </border>
    <border>
      <left style="thin">
        <color auto="1"/>
      </left>
      <right style="thin">
        <color auto="1"/>
      </right>
      <top style="medium">
        <color auto="1"/>
      </top>
      <bottom/>
      <diagonal/>
    </border>
    <border>
      <left style="hair">
        <color auto="1"/>
      </left>
      <right/>
      <top style="medium">
        <color auto="1"/>
      </top>
      <bottom/>
      <diagonal/>
    </border>
    <border>
      <left style="thin">
        <color auto="1"/>
      </left>
      <right style="thin">
        <color auto="1"/>
      </right>
      <top/>
      <bottom/>
      <diagonal/>
    </border>
    <border>
      <left/>
      <right/>
      <top style="thin">
        <color auto="1"/>
      </top>
      <bottom style="thin">
        <color auto="1"/>
      </bottom>
      <diagonal/>
    </border>
    <border>
      <left style="thin">
        <color auto="1"/>
      </left>
      <right style="thin">
        <color auto="1"/>
      </right>
      <top/>
      <bottom style="medium">
        <color auto="1"/>
      </bottom>
      <diagonal/>
    </border>
  </borders>
  <cellStyleXfs count="215">
    <xf numFmtId="0" fontId="0" fillId="0" borderId="0"/>
    <xf numFmtId="0" fontId="3" fillId="0" borderId="0"/>
    <xf numFmtId="0" fontId="6" fillId="0" borderId="0"/>
    <xf numFmtId="0" fontId="10" fillId="0" borderId="0"/>
    <xf numFmtId="0" fontId="10" fillId="0" borderId="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2" fillId="0" borderId="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 fillId="0" borderId="0"/>
  </cellStyleXfs>
  <cellXfs count="106">
    <xf numFmtId="0" fontId="0" fillId="0" borderId="0" xfId="0"/>
    <xf numFmtId="0" fontId="7" fillId="0" borderId="0" xfId="2" applyFont="1"/>
    <xf numFmtId="0" fontId="9" fillId="0" borderId="0" xfId="2" applyFont="1" applyAlignment="1">
      <alignment horizontal="left"/>
    </xf>
    <xf numFmtId="0" fontId="7" fillId="0" borderId="0" xfId="2" applyFont="1" applyBorder="1"/>
    <xf numFmtId="0" fontId="11" fillId="0" borderId="0" xfId="4" applyFont="1" applyBorder="1"/>
    <xf numFmtId="0" fontId="11" fillId="0" borderId="0" xfId="4" applyFont="1"/>
    <xf numFmtId="0" fontId="15" fillId="0" borderId="0" xfId="2" applyFont="1" applyAlignment="1">
      <alignment horizontal="left"/>
    </xf>
    <xf numFmtId="0" fontId="14" fillId="0" borderId="0" xfId="4" applyFont="1"/>
    <xf numFmtId="0" fontId="16" fillId="0" borderId="0" xfId="2" applyFont="1" applyFill="1" applyAlignment="1"/>
    <xf numFmtId="0" fontId="18" fillId="0" borderId="0" xfId="2" applyFont="1" applyFill="1" applyAlignment="1"/>
    <xf numFmtId="0" fontId="17" fillId="0" borderId="10" xfId="3" applyFont="1" applyFill="1" applyBorder="1" applyAlignment="1"/>
    <xf numFmtId="1" fontId="17" fillId="0" borderId="11" xfId="3" applyNumberFormat="1" applyFont="1" applyFill="1" applyBorder="1" applyAlignment="1">
      <alignment horizontal="right" wrapText="1"/>
    </xf>
    <xf numFmtId="1" fontId="17" fillId="0" borderId="16" xfId="0" applyNumberFormat="1" applyFont="1" applyBorder="1" applyAlignment="1">
      <alignment horizontal="right" wrapText="1"/>
    </xf>
    <xf numFmtId="1" fontId="17" fillId="0" borderId="1" xfId="3" applyNumberFormat="1" applyFont="1" applyFill="1" applyBorder="1" applyAlignment="1">
      <alignment horizontal="right" wrapText="1"/>
    </xf>
    <xf numFmtId="1" fontId="17" fillId="0" borderId="18" xfId="0" applyNumberFormat="1" applyFont="1" applyBorder="1" applyAlignment="1">
      <alignment horizontal="right" wrapText="1"/>
    </xf>
    <xf numFmtId="1" fontId="17" fillId="0" borderId="10" xfId="3" applyNumberFormat="1" applyFont="1" applyFill="1" applyBorder="1" applyAlignment="1">
      <alignment horizontal="right" wrapText="1"/>
    </xf>
    <xf numFmtId="1" fontId="17" fillId="0" borderId="21" xfId="3" applyNumberFormat="1" applyFont="1" applyFill="1" applyBorder="1" applyAlignment="1">
      <alignment wrapText="1"/>
    </xf>
    <xf numFmtId="1" fontId="17" fillId="0" borderId="17" xfId="3" applyNumberFormat="1" applyFont="1" applyFill="1" applyBorder="1" applyAlignment="1">
      <alignment wrapText="1"/>
    </xf>
    <xf numFmtId="0" fontId="16" fillId="0" borderId="0" xfId="4" applyFont="1" applyFill="1"/>
    <xf numFmtId="0" fontId="18" fillId="0" borderId="0" xfId="4" applyFont="1" applyFill="1"/>
    <xf numFmtId="0" fontId="18" fillId="0" borderId="0" xfId="23" applyFont="1" applyFill="1" applyBorder="1"/>
    <xf numFmtId="165" fontId="18" fillId="0" borderId="20" xfId="2" applyNumberFormat="1" applyFont="1" applyFill="1" applyBorder="1" applyAlignment="1">
      <alignment horizontal="right"/>
    </xf>
    <xf numFmtId="165" fontId="18" fillId="0" borderId="13" xfId="2" applyNumberFormat="1" applyFont="1" applyFill="1" applyBorder="1" applyAlignment="1">
      <alignment horizontal="right"/>
    </xf>
    <xf numFmtId="164" fontId="18" fillId="0" borderId="14" xfId="2" applyNumberFormat="1" applyFont="1" applyFill="1" applyBorder="1" applyAlignment="1">
      <alignment horizontal="right"/>
    </xf>
    <xf numFmtId="165" fontId="18" fillId="0" borderId="0" xfId="2" applyNumberFormat="1" applyFont="1" applyFill="1" applyBorder="1" applyAlignment="1">
      <alignment horizontal="right"/>
    </xf>
    <xf numFmtId="165" fontId="18" fillId="0" borderId="19" xfId="2" applyNumberFormat="1" applyFont="1" applyFill="1" applyBorder="1" applyAlignment="1">
      <alignment horizontal="right"/>
    </xf>
    <xf numFmtId="164" fontId="18" fillId="0" borderId="5" xfId="2" applyNumberFormat="1" applyFont="1" applyFill="1" applyBorder="1" applyAlignment="1">
      <alignment horizontal="right"/>
    </xf>
    <xf numFmtId="164" fontId="18" fillId="0" borderId="0" xfId="2" applyNumberFormat="1" applyFont="1" applyFill="1" applyBorder="1" applyAlignment="1">
      <alignment horizontal="right"/>
    </xf>
    <xf numFmtId="37" fontId="18" fillId="0" borderId="20" xfId="4" applyNumberFormat="1" applyFont="1" applyFill="1" applyBorder="1"/>
    <xf numFmtId="164" fontId="18" fillId="0" borderId="19" xfId="2" applyNumberFormat="1" applyFont="1" applyFill="1" applyBorder="1"/>
    <xf numFmtId="165" fontId="18" fillId="0" borderId="0" xfId="2" quotePrefix="1" applyNumberFormat="1" applyFont="1" applyFill="1" applyBorder="1" applyAlignment="1">
      <alignment horizontal="right"/>
    </xf>
    <xf numFmtId="165" fontId="18" fillId="0" borderId="13" xfId="2" quotePrefix="1" applyNumberFormat="1" applyFont="1" applyFill="1" applyBorder="1" applyAlignment="1">
      <alignment horizontal="right"/>
    </xf>
    <xf numFmtId="165" fontId="18" fillId="0" borderId="19" xfId="2" quotePrefix="1" applyNumberFormat="1" applyFont="1" applyFill="1" applyBorder="1" applyAlignment="1">
      <alignment horizontal="right"/>
    </xf>
    <xf numFmtId="165" fontId="18" fillId="0" borderId="20" xfId="2" quotePrefix="1" applyNumberFormat="1" applyFont="1" applyFill="1" applyBorder="1" applyAlignment="1">
      <alignment horizontal="right"/>
    </xf>
    <xf numFmtId="164" fontId="18" fillId="0" borderId="14" xfId="2" quotePrefix="1" applyNumberFormat="1" applyFont="1" applyFill="1" applyBorder="1" applyAlignment="1">
      <alignment horizontal="right"/>
    </xf>
    <xf numFmtId="0" fontId="20" fillId="0" borderId="0" xfId="2" applyFont="1"/>
    <xf numFmtId="0" fontId="18" fillId="0" borderId="0" xfId="4" applyFont="1"/>
    <xf numFmtId="1" fontId="17" fillId="0" borderId="31" xfId="3" applyNumberFormat="1" applyFont="1" applyFill="1" applyBorder="1" applyAlignment="1">
      <alignment vertical="center" wrapText="1"/>
    </xf>
    <xf numFmtId="0" fontId="16" fillId="0" borderId="0" xfId="4" applyFont="1"/>
    <xf numFmtId="0" fontId="18" fillId="0" borderId="0" xfId="2" quotePrefix="1" applyFont="1" applyFill="1" applyAlignment="1">
      <alignment horizontal="left"/>
    </xf>
    <xf numFmtId="0" fontId="20" fillId="0" borderId="0" xfId="2" applyFont="1" applyBorder="1"/>
    <xf numFmtId="0" fontId="18" fillId="0" borderId="0" xfId="4" applyFont="1" applyBorder="1"/>
    <xf numFmtId="0" fontId="20" fillId="0" borderId="0" xfId="2" quotePrefix="1" applyFont="1"/>
    <xf numFmtId="0" fontId="18" fillId="2" borderId="12" xfId="3" applyFont="1" applyFill="1" applyBorder="1" applyAlignment="1">
      <alignment horizontal="left" vertical="center"/>
    </xf>
    <xf numFmtId="165" fontId="18" fillId="2" borderId="20" xfId="2" applyNumberFormat="1" applyFont="1" applyFill="1" applyBorder="1" applyAlignment="1">
      <alignment horizontal="right"/>
    </xf>
    <xf numFmtId="165" fontId="18" fillId="2" borderId="13" xfId="2" applyNumberFormat="1" applyFont="1" applyFill="1" applyBorder="1" applyAlignment="1">
      <alignment horizontal="right"/>
    </xf>
    <xf numFmtId="164" fontId="18" fillId="2" borderId="14" xfId="2" applyNumberFormat="1" applyFont="1" applyFill="1" applyBorder="1" applyAlignment="1">
      <alignment horizontal="right"/>
    </xf>
    <xf numFmtId="165" fontId="18" fillId="2" borderId="0" xfId="2" applyNumberFormat="1" applyFont="1" applyFill="1" applyBorder="1" applyAlignment="1">
      <alignment horizontal="right"/>
    </xf>
    <xf numFmtId="165" fontId="18" fillId="2" borderId="0" xfId="2" quotePrefix="1" applyNumberFormat="1" applyFont="1" applyFill="1" applyBorder="1" applyAlignment="1">
      <alignment horizontal="right"/>
    </xf>
    <xf numFmtId="165" fontId="18" fillId="2" borderId="19" xfId="2" applyNumberFormat="1" applyFont="1" applyFill="1" applyBorder="1" applyAlignment="1">
      <alignment horizontal="right"/>
    </xf>
    <xf numFmtId="164" fontId="18" fillId="2" borderId="5" xfId="2" applyNumberFormat="1" applyFont="1" applyFill="1" applyBorder="1" applyAlignment="1">
      <alignment horizontal="right"/>
    </xf>
    <xf numFmtId="165" fontId="18" fillId="2" borderId="23" xfId="2" applyNumberFormat="1" applyFont="1" applyFill="1" applyBorder="1" applyAlignment="1">
      <alignment horizontal="right"/>
    </xf>
    <xf numFmtId="164" fontId="18" fillId="2" borderId="0" xfId="2" applyNumberFormat="1" applyFont="1" applyFill="1" applyBorder="1" applyAlignment="1">
      <alignment horizontal="right"/>
    </xf>
    <xf numFmtId="37" fontId="18" fillId="2" borderId="20" xfId="4" applyNumberFormat="1" applyFont="1" applyFill="1" applyBorder="1"/>
    <xf numFmtId="164" fontId="18" fillId="2" borderId="19" xfId="2" applyNumberFormat="1" applyFont="1" applyFill="1" applyBorder="1"/>
    <xf numFmtId="0" fontId="18" fillId="2" borderId="0" xfId="23" applyFont="1" applyFill="1" applyBorder="1"/>
    <xf numFmtId="165" fontId="18" fillId="2" borderId="19" xfId="2" quotePrefix="1" applyNumberFormat="1" applyFont="1" applyFill="1" applyBorder="1" applyAlignment="1">
      <alignment horizontal="right"/>
    </xf>
    <xf numFmtId="165" fontId="18" fillId="2" borderId="13" xfId="2" quotePrefix="1" applyNumberFormat="1" applyFont="1" applyFill="1" applyBorder="1" applyAlignment="1">
      <alignment horizontal="right"/>
    </xf>
    <xf numFmtId="165" fontId="18" fillId="2" borderId="20" xfId="2" quotePrefix="1" applyNumberFormat="1" applyFont="1" applyFill="1" applyBorder="1" applyAlignment="1">
      <alignment horizontal="right"/>
    </xf>
    <xf numFmtId="0" fontId="18" fillId="0" borderId="1" xfId="23" applyFont="1" applyFill="1" applyBorder="1"/>
    <xf numFmtId="165" fontId="18" fillId="0" borderId="21" xfId="2" quotePrefix="1" applyNumberFormat="1" applyFont="1" applyFill="1" applyBorder="1" applyAlignment="1">
      <alignment horizontal="right"/>
    </xf>
    <xf numFmtId="165" fontId="18" fillId="0" borderId="11" xfId="2" quotePrefix="1" applyNumberFormat="1" applyFont="1" applyFill="1" applyBorder="1" applyAlignment="1">
      <alignment horizontal="right"/>
    </xf>
    <xf numFmtId="164" fontId="18" fillId="0" borderId="15" xfId="2" applyNumberFormat="1" applyFont="1" applyFill="1" applyBorder="1" applyAlignment="1">
      <alignment horizontal="right"/>
    </xf>
    <xf numFmtId="165" fontId="18" fillId="0" borderId="1" xfId="2" applyNumberFormat="1" applyFont="1" applyFill="1" applyBorder="1" applyAlignment="1">
      <alignment horizontal="right"/>
    </xf>
    <xf numFmtId="165" fontId="18" fillId="0" borderId="1" xfId="2" quotePrefix="1" applyNumberFormat="1" applyFont="1" applyFill="1" applyBorder="1" applyAlignment="1">
      <alignment horizontal="right"/>
    </xf>
    <xf numFmtId="165" fontId="18" fillId="0" borderId="17" xfId="2" quotePrefix="1" applyNumberFormat="1" applyFont="1" applyFill="1" applyBorder="1" applyAlignment="1">
      <alignment horizontal="right"/>
    </xf>
    <xf numFmtId="164" fontId="18" fillId="0" borderId="10" xfId="2" applyNumberFormat="1" applyFont="1" applyFill="1" applyBorder="1" applyAlignment="1">
      <alignment horizontal="right"/>
    </xf>
    <xf numFmtId="165" fontId="18" fillId="0" borderId="11" xfId="2" applyNumberFormat="1" applyFont="1" applyFill="1" applyBorder="1" applyAlignment="1">
      <alignment horizontal="right"/>
    </xf>
    <xf numFmtId="164" fontId="18" fillId="0" borderId="1" xfId="2" applyNumberFormat="1" applyFont="1" applyFill="1" applyBorder="1" applyAlignment="1">
      <alignment horizontal="right"/>
    </xf>
    <xf numFmtId="37" fontId="18" fillId="0" borderId="21" xfId="4" applyNumberFormat="1" applyFont="1" applyFill="1" applyBorder="1"/>
    <xf numFmtId="164" fontId="18" fillId="0" borderId="17" xfId="2" applyNumberFormat="1" applyFont="1" applyFill="1" applyBorder="1"/>
    <xf numFmtId="37" fontId="18" fillId="2" borderId="20" xfId="4" applyNumberFormat="1" applyFont="1" applyFill="1" applyBorder="1" applyAlignment="1">
      <alignment horizontal="right"/>
    </xf>
    <xf numFmtId="164" fontId="18" fillId="2" borderId="19" xfId="2" applyNumberFormat="1" applyFont="1" applyFill="1" applyBorder="1" applyAlignment="1">
      <alignment horizontal="right"/>
    </xf>
    <xf numFmtId="0" fontId="18" fillId="0" borderId="0" xfId="2" quotePrefix="1" applyFont="1" applyFill="1"/>
    <xf numFmtId="165" fontId="14" fillId="0" borderId="0" xfId="2" applyNumberFormat="1" applyFont="1"/>
    <xf numFmtId="0" fontId="18" fillId="0" borderId="0" xfId="4" applyFont="1" applyFill="1" applyBorder="1" applyAlignment="1">
      <alignment vertical="center"/>
    </xf>
    <xf numFmtId="1" fontId="5" fillId="0" borderId="1" xfId="23" applyNumberFormat="1" applyFont="1" applyBorder="1" applyAlignment="1">
      <alignment wrapText="1"/>
    </xf>
    <xf numFmtId="0" fontId="4" fillId="0" borderId="1" xfId="23" applyFont="1" applyBorder="1"/>
    <xf numFmtId="0" fontId="8" fillId="0" borderId="0" xfId="23" applyFont="1" applyAlignment="1"/>
    <xf numFmtId="0" fontId="17" fillId="0" borderId="2" xfId="3" applyFont="1" applyFill="1" applyBorder="1" applyAlignment="1">
      <alignment horizontal="left"/>
    </xf>
    <xf numFmtId="0" fontId="17" fillId="0" borderId="5" xfId="3" applyFont="1" applyFill="1" applyBorder="1" applyAlignment="1">
      <alignment horizontal="left"/>
    </xf>
    <xf numFmtId="1" fontId="17" fillId="0" borderId="27" xfId="3" applyNumberFormat="1" applyFont="1" applyFill="1" applyBorder="1" applyAlignment="1">
      <alignment horizontal="center" wrapText="1"/>
    </xf>
    <xf numFmtId="1" fontId="17" fillId="0" borderId="29" xfId="3" applyNumberFormat="1" applyFont="1" applyFill="1" applyBorder="1" applyAlignment="1">
      <alignment horizontal="center" wrapText="1"/>
    </xf>
    <xf numFmtId="1" fontId="17" fillId="0" borderId="3" xfId="3" applyNumberFormat="1" applyFont="1" applyFill="1" applyBorder="1" applyAlignment="1">
      <alignment horizontal="center" vertical="center"/>
    </xf>
    <xf numFmtId="1" fontId="17" fillId="0" borderId="4" xfId="3" applyNumberFormat="1" applyFont="1" applyFill="1" applyBorder="1" applyAlignment="1">
      <alignment horizontal="center" vertical="center"/>
    </xf>
    <xf numFmtId="1" fontId="17" fillId="0" borderId="26" xfId="3" applyNumberFormat="1" applyFont="1" applyFill="1" applyBorder="1" applyAlignment="1">
      <alignment horizontal="center" vertical="center"/>
    </xf>
    <xf numFmtId="1" fontId="17" fillId="0" borderId="23" xfId="3" applyNumberFormat="1" applyFont="1" applyFill="1" applyBorder="1" applyAlignment="1">
      <alignment horizontal="center" wrapText="1"/>
    </xf>
    <xf numFmtId="1" fontId="17" fillId="0" borderId="2" xfId="3" applyNumberFormat="1" applyFont="1" applyFill="1" applyBorder="1" applyAlignment="1">
      <alignment horizontal="center" wrapText="1"/>
    </xf>
    <xf numFmtId="1" fontId="17" fillId="0" borderId="24" xfId="3" applyNumberFormat="1" applyFont="1" applyFill="1" applyBorder="1" applyAlignment="1">
      <alignment horizontal="center" wrapText="1"/>
    </xf>
    <xf numFmtId="1" fontId="17" fillId="0" borderId="25" xfId="3" applyNumberFormat="1" applyFont="1" applyFill="1" applyBorder="1" applyAlignment="1">
      <alignment horizontal="center" wrapText="1"/>
    </xf>
    <xf numFmtId="1" fontId="17" fillId="0" borderId="22" xfId="3" applyNumberFormat="1" applyFont="1" applyFill="1" applyBorder="1" applyAlignment="1">
      <alignment horizontal="center" wrapText="1"/>
    </xf>
    <xf numFmtId="1" fontId="17" fillId="0" borderId="20" xfId="3" applyNumberFormat="1" applyFont="1" applyFill="1" applyBorder="1" applyAlignment="1">
      <alignment horizontal="center" wrapText="1"/>
    </xf>
    <xf numFmtId="1" fontId="17" fillId="0" borderId="28" xfId="3" applyNumberFormat="1" applyFont="1" applyFill="1" applyBorder="1" applyAlignment="1">
      <alignment horizontal="center" wrapText="1"/>
    </xf>
    <xf numFmtId="1" fontId="19" fillId="0" borderId="19" xfId="3" applyNumberFormat="1" applyFont="1" applyFill="1" applyBorder="1" applyAlignment="1">
      <alignment horizontal="center" wrapText="1"/>
    </xf>
    <xf numFmtId="1" fontId="17" fillId="0" borderId="6" xfId="3" applyNumberFormat="1" applyFont="1" applyFill="1" applyBorder="1" applyAlignment="1">
      <alignment horizontal="center" wrapText="1"/>
    </xf>
    <xf numFmtId="1" fontId="17" fillId="0" borderId="7" xfId="3" applyNumberFormat="1" applyFont="1" applyFill="1" applyBorder="1" applyAlignment="1">
      <alignment horizontal="center" wrapText="1"/>
    </xf>
    <xf numFmtId="1" fontId="17" fillId="0" borderId="30" xfId="3" applyNumberFormat="1" applyFont="1" applyFill="1" applyBorder="1" applyAlignment="1">
      <alignment horizontal="center" wrapText="1"/>
    </xf>
    <xf numFmtId="1" fontId="17" fillId="0" borderId="8" xfId="3" applyNumberFormat="1" applyFont="1" applyFill="1" applyBorder="1" applyAlignment="1">
      <alignment horizontal="center" wrapText="1"/>
    </xf>
    <xf numFmtId="1" fontId="17" fillId="0" borderId="9" xfId="3" applyNumberFormat="1" applyFont="1" applyFill="1" applyBorder="1" applyAlignment="1">
      <alignment horizontal="center" wrapText="1"/>
    </xf>
    <xf numFmtId="0" fontId="18" fillId="0" borderId="0" xfId="4" applyFont="1" applyFill="1" applyBorder="1" applyAlignment="1">
      <alignment vertical="center"/>
    </xf>
    <xf numFmtId="1" fontId="17" fillId="0" borderId="23" xfId="3" applyNumberFormat="1" applyFont="1" applyFill="1" applyBorder="1" applyAlignment="1">
      <alignment horizontal="center" vertical="center" wrapText="1"/>
    </xf>
    <xf numFmtId="1" fontId="17" fillId="0" borderId="2" xfId="3" applyNumberFormat="1" applyFont="1" applyFill="1" applyBorder="1" applyAlignment="1">
      <alignment horizontal="center" vertical="center" wrapText="1"/>
    </xf>
    <xf numFmtId="1" fontId="17" fillId="0" borderId="24" xfId="3" applyNumberFormat="1" applyFont="1" applyFill="1" applyBorder="1" applyAlignment="1">
      <alignment horizontal="center" vertical="center" wrapText="1"/>
    </xf>
    <xf numFmtId="1" fontId="17" fillId="0" borderId="25" xfId="3" applyNumberFormat="1" applyFont="1" applyFill="1" applyBorder="1" applyAlignment="1">
      <alignment horizontal="center" vertical="center" wrapText="1"/>
    </xf>
    <xf numFmtId="166" fontId="5" fillId="0" borderId="1" xfId="23" applyNumberFormat="1" applyFont="1" applyBorder="1" applyAlignment="1">
      <alignment wrapText="1"/>
    </xf>
    <xf numFmtId="0" fontId="14" fillId="0" borderId="0" xfId="2" applyFont="1"/>
  </cellXfs>
  <cellStyles count="215">
    <cellStyle name="Followed Hyperlink" xfId="73" builtinId="9" hidden="1"/>
    <cellStyle name="Followed Hyperlink" xfId="77" builtinId="9" hidden="1"/>
    <cellStyle name="Followed Hyperlink" xfId="81" builtinId="9" hidden="1"/>
    <cellStyle name="Followed Hyperlink" xfId="85" builtinId="9" hidden="1"/>
    <cellStyle name="Followed Hyperlink" xfId="89" builtinId="9" hidden="1"/>
    <cellStyle name="Followed Hyperlink" xfId="93" builtinId="9" hidden="1"/>
    <cellStyle name="Followed Hyperlink" xfId="97"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Followed Hyperlink" xfId="116" builtinId="9" hidden="1"/>
    <cellStyle name="Followed Hyperlink" xfId="119" builtinId="9" hidden="1"/>
    <cellStyle name="Followed Hyperlink" xfId="123" builtinId="9" hidden="1"/>
    <cellStyle name="Followed Hyperlink" xfId="127" builtinId="9" hidden="1"/>
    <cellStyle name="Followed Hyperlink" xfId="131" builtinId="9" hidden="1"/>
    <cellStyle name="Followed Hyperlink" xfId="135" builtinId="9" hidden="1"/>
    <cellStyle name="Followed Hyperlink" xfId="139" builtinId="9" hidden="1"/>
    <cellStyle name="Followed Hyperlink" xfId="143" builtinId="9" hidden="1"/>
    <cellStyle name="Followed Hyperlink" xfId="147" builtinId="9" hidden="1"/>
    <cellStyle name="Followed Hyperlink" xfId="151" builtinId="9" hidden="1"/>
    <cellStyle name="Followed Hyperlink" xfId="155" builtinId="9" hidden="1"/>
    <cellStyle name="Followed Hyperlink" xfId="159" builtinId="9" hidden="1"/>
    <cellStyle name="Followed Hyperlink" xfId="163" builtinId="9" hidden="1"/>
    <cellStyle name="Followed Hyperlink" xfId="167" builtinId="9" hidden="1"/>
    <cellStyle name="Followed Hyperlink" xfId="171" builtinId="9" hidden="1"/>
    <cellStyle name="Followed Hyperlink" xfId="175" builtinId="9" hidden="1"/>
    <cellStyle name="Followed Hyperlink" xfId="179" builtinId="9" hidden="1"/>
    <cellStyle name="Followed Hyperlink" xfId="183" builtinId="9" hidden="1"/>
    <cellStyle name="Followed Hyperlink" xfId="187" builtinId="9" hidden="1"/>
    <cellStyle name="Followed Hyperlink" xfId="191" builtinId="9" hidden="1"/>
    <cellStyle name="Followed Hyperlink" xfId="195" builtinId="9" hidden="1"/>
    <cellStyle name="Followed Hyperlink" xfId="199" builtinId="9" hidden="1"/>
    <cellStyle name="Followed Hyperlink" xfId="203" builtinId="9" hidden="1"/>
    <cellStyle name="Followed Hyperlink" xfId="207" builtinId="9" hidden="1"/>
    <cellStyle name="Followed Hyperlink" xfId="211" builtinId="9" hidden="1"/>
    <cellStyle name="Followed Hyperlink" xfId="213" builtinId="9" hidden="1"/>
    <cellStyle name="Followed Hyperlink" xfId="209" builtinId="9" hidden="1"/>
    <cellStyle name="Followed Hyperlink" xfId="205" builtinId="9" hidden="1"/>
    <cellStyle name="Followed Hyperlink" xfId="201" builtinId="9" hidden="1"/>
    <cellStyle name="Followed Hyperlink" xfId="197" builtinId="9" hidden="1"/>
    <cellStyle name="Followed Hyperlink" xfId="193" builtinId="9" hidden="1"/>
    <cellStyle name="Followed Hyperlink" xfId="189" builtinId="9" hidden="1"/>
    <cellStyle name="Followed Hyperlink" xfId="185" builtinId="9" hidden="1"/>
    <cellStyle name="Followed Hyperlink" xfId="181" builtinId="9" hidden="1"/>
    <cellStyle name="Followed Hyperlink" xfId="177" builtinId="9" hidden="1"/>
    <cellStyle name="Followed Hyperlink" xfId="173" builtinId="9" hidden="1"/>
    <cellStyle name="Followed Hyperlink" xfId="169" builtinId="9" hidden="1"/>
    <cellStyle name="Followed Hyperlink" xfId="165" builtinId="9" hidden="1"/>
    <cellStyle name="Followed Hyperlink" xfId="161" builtinId="9" hidden="1"/>
    <cellStyle name="Followed Hyperlink" xfId="157" builtinId="9" hidden="1"/>
    <cellStyle name="Followed Hyperlink" xfId="153" builtinId="9" hidden="1"/>
    <cellStyle name="Followed Hyperlink" xfId="149" builtinId="9" hidden="1"/>
    <cellStyle name="Followed Hyperlink" xfId="145" builtinId="9" hidden="1"/>
    <cellStyle name="Followed Hyperlink" xfId="141" builtinId="9" hidden="1"/>
    <cellStyle name="Followed Hyperlink" xfId="137" builtinId="9" hidden="1"/>
    <cellStyle name="Followed Hyperlink" xfId="133" builtinId="9" hidden="1"/>
    <cellStyle name="Followed Hyperlink" xfId="129" builtinId="9" hidden="1"/>
    <cellStyle name="Followed Hyperlink" xfId="125" builtinId="9" hidden="1"/>
    <cellStyle name="Followed Hyperlink" xfId="121" builtinId="9" hidden="1"/>
    <cellStyle name="Followed Hyperlink" xfId="117" builtinId="9" hidden="1"/>
    <cellStyle name="Followed Hyperlink" xfId="115" builtinId="9" hidden="1"/>
    <cellStyle name="Followed Hyperlink" xfId="113" builtinId="9" hidden="1"/>
    <cellStyle name="Followed Hyperlink" xfId="111" builtinId="9" hidden="1"/>
    <cellStyle name="Followed Hyperlink" xfId="109" builtinId="9" hidden="1"/>
    <cellStyle name="Followed Hyperlink" xfId="107" builtinId="9" hidden="1"/>
    <cellStyle name="Followed Hyperlink" xfId="105" builtinId="9" hidden="1"/>
    <cellStyle name="Followed Hyperlink" xfId="103" builtinId="9" hidden="1"/>
    <cellStyle name="Followed Hyperlink" xfId="101" builtinId="9" hidden="1"/>
    <cellStyle name="Followed Hyperlink" xfId="99" builtinId="9" hidden="1"/>
    <cellStyle name="Followed Hyperlink" xfId="95" builtinId="9" hidden="1"/>
    <cellStyle name="Followed Hyperlink" xfId="91" builtinId="9" hidden="1"/>
    <cellStyle name="Followed Hyperlink" xfId="87" builtinId="9" hidden="1"/>
    <cellStyle name="Followed Hyperlink" xfId="83" builtinId="9" hidden="1"/>
    <cellStyle name="Followed Hyperlink" xfId="79" builtinId="9" hidden="1"/>
    <cellStyle name="Followed Hyperlink" xfId="75" builtinId="9" hidden="1"/>
    <cellStyle name="Followed Hyperlink" xfId="71" builtinId="9" hidden="1"/>
    <cellStyle name="Followed Hyperlink" xfId="29" builtinId="9" hidden="1"/>
    <cellStyle name="Followed Hyperlink" xfId="31" builtinId="9" hidden="1"/>
    <cellStyle name="Followed Hyperlink" xfId="33" builtinId="9" hidden="1"/>
    <cellStyle name="Followed Hyperlink" xfId="37" builtinId="9" hidden="1"/>
    <cellStyle name="Followed Hyperlink" xfId="39" builtinId="9" hidden="1"/>
    <cellStyle name="Followed Hyperlink" xfId="41" builtinId="9" hidden="1"/>
    <cellStyle name="Followed Hyperlink" xfId="45" builtinId="9" hidden="1"/>
    <cellStyle name="Followed Hyperlink" xfId="47" builtinId="9" hidden="1"/>
    <cellStyle name="Followed Hyperlink" xfId="49" builtinId="9" hidden="1"/>
    <cellStyle name="Followed Hyperlink" xfId="53" builtinId="9" hidden="1"/>
    <cellStyle name="Followed Hyperlink" xfId="55" builtinId="9" hidden="1"/>
    <cellStyle name="Followed Hyperlink" xfId="57" builtinId="9" hidden="1"/>
    <cellStyle name="Followed Hyperlink" xfId="61" builtinId="9" hidden="1"/>
    <cellStyle name="Followed Hyperlink" xfId="63" builtinId="9" hidden="1"/>
    <cellStyle name="Followed Hyperlink" xfId="65" builtinId="9" hidden="1"/>
    <cellStyle name="Followed Hyperlink" xfId="69" builtinId="9" hidden="1"/>
    <cellStyle name="Followed Hyperlink" xfId="67" builtinId="9" hidden="1"/>
    <cellStyle name="Followed Hyperlink" xfId="59" builtinId="9" hidden="1"/>
    <cellStyle name="Followed Hyperlink" xfId="51" builtinId="9" hidden="1"/>
    <cellStyle name="Followed Hyperlink" xfId="43" builtinId="9" hidden="1"/>
    <cellStyle name="Followed Hyperlink" xfId="35" builtinId="9" hidden="1"/>
    <cellStyle name="Followed Hyperlink" xfId="27" builtinId="9" hidden="1"/>
    <cellStyle name="Followed Hyperlink" xfId="14" builtinId="9" hidden="1"/>
    <cellStyle name="Followed Hyperlink" xfId="16" builtinId="9" hidden="1"/>
    <cellStyle name="Followed Hyperlink" xfId="20" builtinId="9" hidden="1"/>
    <cellStyle name="Followed Hyperlink" xfId="22" builtinId="9" hidden="1"/>
    <cellStyle name="Followed Hyperlink" xfId="25" builtinId="9" hidden="1"/>
    <cellStyle name="Followed Hyperlink" xfId="18" builtinId="9" hidden="1"/>
    <cellStyle name="Followed Hyperlink" xfId="10" builtinId="9" hidden="1"/>
    <cellStyle name="Followed Hyperlink" xfId="12" builtinId="9" hidden="1"/>
    <cellStyle name="Followed Hyperlink" xfId="8" builtinId="9" hidden="1"/>
    <cellStyle name="Followed Hyperlink" xfId="6" builtinId="9" hidden="1"/>
    <cellStyle name="Hyperlink" xfId="124" builtinId="8" hidden="1"/>
    <cellStyle name="Hyperlink" xfId="128" builtinId="8" hidden="1"/>
    <cellStyle name="Hyperlink" xfId="130" builtinId="8" hidden="1"/>
    <cellStyle name="Hyperlink" xfId="132" builtinId="8" hidden="1"/>
    <cellStyle name="Hyperlink" xfId="136" builtinId="8" hidden="1"/>
    <cellStyle name="Hyperlink" xfId="138" builtinId="8" hidden="1"/>
    <cellStyle name="Hyperlink" xfId="140" builtinId="8" hidden="1"/>
    <cellStyle name="Hyperlink" xfId="144" builtinId="8" hidden="1"/>
    <cellStyle name="Hyperlink" xfId="146" builtinId="8" hidden="1"/>
    <cellStyle name="Hyperlink" xfId="148" builtinId="8" hidden="1"/>
    <cellStyle name="Hyperlink" xfId="152" builtinId="8" hidden="1"/>
    <cellStyle name="Hyperlink" xfId="154" builtinId="8" hidden="1"/>
    <cellStyle name="Hyperlink" xfId="156" builtinId="8" hidden="1"/>
    <cellStyle name="Hyperlink" xfId="160" builtinId="8" hidden="1"/>
    <cellStyle name="Hyperlink" xfId="162" builtinId="8" hidden="1"/>
    <cellStyle name="Hyperlink" xfId="164" builtinId="8" hidden="1"/>
    <cellStyle name="Hyperlink" xfId="168" builtinId="8" hidden="1"/>
    <cellStyle name="Hyperlink" xfId="170" builtinId="8" hidden="1"/>
    <cellStyle name="Hyperlink" xfId="172" builtinId="8" hidden="1"/>
    <cellStyle name="Hyperlink" xfId="176" builtinId="8" hidden="1"/>
    <cellStyle name="Hyperlink" xfId="178" builtinId="8" hidden="1"/>
    <cellStyle name="Hyperlink" xfId="180" builtinId="8" hidden="1"/>
    <cellStyle name="Hyperlink" xfId="184" builtinId="8" hidden="1"/>
    <cellStyle name="Hyperlink" xfId="186" builtinId="8" hidden="1"/>
    <cellStyle name="Hyperlink" xfId="188" builtinId="8" hidden="1"/>
    <cellStyle name="Hyperlink" xfId="192" builtinId="8" hidden="1"/>
    <cellStyle name="Hyperlink" xfId="194" builtinId="8" hidden="1"/>
    <cellStyle name="Hyperlink" xfId="196" builtinId="8" hidden="1"/>
    <cellStyle name="Hyperlink" xfId="200" builtinId="8" hidden="1"/>
    <cellStyle name="Hyperlink" xfId="202" builtinId="8" hidden="1"/>
    <cellStyle name="Hyperlink" xfId="204" builtinId="8" hidden="1"/>
    <cellStyle name="Hyperlink" xfId="208" builtinId="8" hidden="1"/>
    <cellStyle name="Hyperlink" xfId="210" builtinId="8" hidden="1"/>
    <cellStyle name="Hyperlink" xfId="212" builtinId="8" hidden="1"/>
    <cellStyle name="Hyperlink" xfId="206" builtinId="8" hidden="1"/>
    <cellStyle name="Hyperlink" xfId="198" builtinId="8" hidden="1"/>
    <cellStyle name="Hyperlink" xfId="190" builtinId="8" hidden="1"/>
    <cellStyle name="Hyperlink" xfId="182" builtinId="8" hidden="1"/>
    <cellStyle name="Hyperlink" xfId="174" builtinId="8" hidden="1"/>
    <cellStyle name="Hyperlink" xfId="166" builtinId="8" hidden="1"/>
    <cellStyle name="Hyperlink" xfId="158" builtinId="8" hidden="1"/>
    <cellStyle name="Hyperlink" xfId="150" builtinId="8" hidden="1"/>
    <cellStyle name="Hyperlink" xfId="142" builtinId="8" hidden="1"/>
    <cellStyle name="Hyperlink" xfId="134" builtinId="8" hidden="1"/>
    <cellStyle name="Hyperlink" xfId="126" builtinId="8" hidden="1"/>
    <cellStyle name="Hyperlink" xfId="48" builtinId="8" hidden="1"/>
    <cellStyle name="Hyperlink" xfId="50" builtinId="8" hidden="1"/>
    <cellStyle name="Hyperlink" xfId="54" builtinId="8" hidden="1"/>
    <cellStyle name="Hyperlink" xfId="56" builtinId="8" hidden="1"/>
    <cellStyle name="Hyperlink" xfId="58" builtinId="8" hidden="1"/>
    <cellStyle name="Hyperlink" xfId="60" builtinId="8" hidden="1"/>
    <cellStyle name="Hyperlink" xfId="62" builtinId="8" hidden="1"/>
    <cellStyle name="Hyperlink" xfId="64" builtinId="8" hidden="1"/>
    <cellStyle name="Hyperlink" xfId="66" builtinId="8" hidden="1"/>
    <cellStyle name="Hyperlink" xfId="70" builtinId="8" hidden="1"/>
    <cellStyle name="Hyperlink" xfId="72" builtinId="8" hidden="1"/>
    <cellStyle name="Hyperlink" xfId="74" builtinId="8" hidden="1"/>
    <cellStyle name="Hyperlink" xfId="76" builtinId="8" hidden="1"/>
    <cellStyle name="Hyperlink" xfId="78" builtinId="8" hidden="1"/>
    <cellStyle name="Hyperlink" xfId="80" builtinId="8" hidden="1"/>
    <cellStyle name="Hyperlink" xfId="82" builtinId="8" hidden="1"/>
    <cellStyle name="Hyperlink" xfId="86" builtinId="8" hidden="1"/>
    <cellStyle name="Hyperlink" xfId="88" builtinId="8" hidden="1"/>
    <cellStyle name="Hyperlink" xfId="90" builtinId="8" hidden="1"/>
    <cellStyle name="Hyperlink" xfId="92" builtinId="8" hidden="1"/>
    <cellStyle name="Hyperlink" xfId="94" builtinId="8" hidden="1"/>
    <cellStyle name="Hyperlink" xfId="96" builtinId="8" hidden="1"/>
    <cellStyle name="Hyperlink" xfId="98" builtinId="8" hidden="1"/>
    <cellStyle name="Hyperlink" xfId="120" builtinId="8" hidden="1"/>
    <cellStyle name="Hyperlink" xfId="122" builtinId="8" hidden="1"/>
    <cellStyle name="Hyperlink" xfId="118" builtinId="8" hidden="1"/>
    <cellStyle name="Hyperlink" xfId="84" builtinId="8" hidden="1"/>
    <cellStyle name="Hyperlink" xfId="68" builtinId="8" hidden="1"/>
    <cellStyle name="Hyperlink" xfId="52" builtinId="8" hidden="1"/>
    <cellStyle name="Hyperlink" xfId="26" builtinId="8" hidden="1"/>
    <cellStyle name="Hyperlink" xfId="28" builtinId="8" hidden="1"/>
    <cellStyle name="Hyperlink" xfId="30" builtinId="8" hidden="1"/>
    <cellStyle name="Hyperlink" xfId="32" builtinId="8" hidden="1"/>
    <cellStyle name="Hyperlink" xfId="34" builtinId="8" hidden="1"/>
    <cellStyle name="Hyperlink" xfId="36" builtinId="8" hidden="1"/>
    <cellStyle name="Hyperlink" xfId="38" builtinId="8" hidden="1"/>
    <cellStyle name="Hyperlink" xfId="40" builtinId="8" hidden="1"/>
    <cellStyle name="Hyperlink" xfId="42" builtinId="8" hidden="1"/>
    <cellStyle name="Hyperlink" xfId="44" builtinId="8" hidden="1"/>
    <cellStyle name="Hyperlink" xfId="46" builtinId="8" hidden="1"/>
    <cellStyle name="Hyperlink" xfId="13" builtinId="8" hidden="1"/>
    <cellStyle name="Hyperlink" xfId="15" builtinId="8" hidden="1"/>
    <cellStyle name="Hyperlink" xfId="17" builtinId="8" hidden="1"/>
    <cellStyle name="Hyperlink" xfId="21" builtinId="8" hidden="1"/>
    <cellStyle name="Hyperlink" xfId="24" builtinId="8" hidden="1"/>
    <cellStyle name="Hyperlink" xfId="19" builtinId="8" hidden="1"/>
    <cellStyle name="Hyperlink" xfId="9" builtinId="8" hidden="1"/>
    <cellStyle name="Hyperlink" xfId="11" builtinId="8" hidden="1"/>
    <cellStyle name="Hyperlink" xfId="7" builtinId="8" hidden="1"/>
    <cellStyle name="Hyperlink" xfId="5" builtinId="8" hidden="1"/>
    <cellStyle name="Normal" xfId="0" builtinId="0"/>
    <cellStyle name="Normal 2 2" xfId="4"/>
    <cellStyle name="Normal 3" xfId="2"/>
    <cellStyle name="Normal 3 2" xfId="214"/>
    <cellStyle name="Normal 6" xfId="3"/>
    <cellStyle name="Normal 9" xfId="1"/>
    <cellStyle name="Normal 9 2" xfId="23"/>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emp/Files%20for%20AEM/Files%20for%20AEM/Discipline%20and%20Harassment/xTransferred%20to%20Alternate%20School_by%20disability%20and%20n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temp/Files%20for%20AEM/Files%20for%20AEM/Discipline%20and%20Harassment/xTransferred%20to%20Alternate%20School_by%20disability.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temp/Files%20for%20AEM/Files%20for%20AEM/Discipline%20and%20Harassment/xTransferred%20to%20Alternate%20School_no%20disabilit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sheetName val="Male"/>
      <sheetName val="Female"/>
    </sheetNames>
    <sheetDataSet>
      <sheetData sheetId="0">
        <row r="7">
          <cell r="A7" t="str">
            <v>transferred to an alternative school</v>
          </cell>
        </row>
      </sheetData>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sheetName val="Male"/>
      <sheetName val="Female"/>
    </sheetNames>
    <sheetDataSet>
      <sheetData sheetId="0">
        <row r="7">
          <cell r="A7" t="str">
            <v>transferred to an alternative school</v>
          </cell>
        </row>
      </sheetData>
      <sheetData sheetId="1" refreshError="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sheetName val="Male"/>
      <sheetName val="Female"/>
    </sheetNames>
    <sheetDataSet>
      <sheetData sheetId="0">
        <row r="7">
          <cell r="A7" t="str">
            <v>transferred to an alternative school</v>
          </cell>
        </row>
      </sheetData>
      <sheetData sheetId="1"/>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Y68"/>
  <sheetViews>
    <sheetView showGridLines="0" tabSelected="1" zoomScale="85" zoomScaleNormal="85" workbookViewId="0"/>
  </sheetViews>
  <sheetFormatPr defaultColWidth="12.1640625" defaultRowHeight="15" customHeight="1" x14ac:dyDescent="0.2"/>
  <cols>
    <col min="1" max="1" width="3" style="7" customWidth="1"/>
    <col min="2" max="2" width="21.83203125" style="1" customWidth="1"/>
    <col min="3" max="21" width="14.83203125" style="1" customWidth="1"/>
    <col min="22" max="22" width="14.83203125" style="3" customWidth="1"/>
    <col min="23" max="23" width="14.83203125" style="4" customWidth="1"/>
    <col min="24" max="25" width="14.83203125" style="1" customWidth="1"/>
    <col min="26" max="16384" width="12.1640625" style="5"/>
  </cols>
  <sheetData>
    <row r="2" spans="1:25" s="2" customFormat="1" ht="15" customHeight="1" x14ac:dyDescent="0.25">
      <c r="A2" s="6"/>
      <c r="B2" s="78" t="str">
        <f>CONCATENATE("Number and percentage of public school students  ",A7, ", by race/ethnicity, disability status, and English proficiency, by state: School Year 2015-16")</f>
        <v>Number and percentage of public school students  transferred to an alternative school, by race/ethnicity, disability status, and English proficiency, by state: School Year 2015-16</v>
      </c>
      <c r="C2" s="78"/>
      <c r="D2" s="78"/>
      <c r="E2" s="78"/>
      <c r="F2" s="78"/>
      <c r="G2" s="78"/>
      <c r="H2" s="78"/>
      <c r="I2" s="78"/>
      <c r="J2" s="78"/>
      <c r="K2" s="78"/>
      <c r="L2" s="78"/>
      <c r="M2" s="78"/>
      <c r="N2" s="78"/>
      <c r="O2" s="78"/>
      <c r="P2" s="78"/>
      <c r="Q2" s="78"/>
      <c r="R2" s="78"/>
      <c r="S2" s="78"/>
      <c r="T2" s="78"/>
      <c r="U2" s="78"/>
      <c r="V2" s="78"/>
      <c r="W2" s="78"/>
    </row>
    <row r="3" spans="1:25" s="1" customFormat="1" ht="15" customHeight="1" thickBot="1" x14ac:dyDescent="0.3">
      <c r="A3" s="74">
        <f>C7-T7</f>
        <v>63168</v>
      </c>
      <c r="B3" s="77"/>
      <c r="C3" s="76"/>
      <c r="D3" s="76"/>
      <c r="E3" s="76"/>
      <c r="F3" s="76"/>
      <c r="G3" s="76"/>
      <c r="H3" s="76"/>
      <c r="I3" s="76"/>
      <c r="J3" s="76"/>
      <c r="K3" s="76"/>
      <c r="L3" s="76"/>
      <c r="M3" s="76"/>
      <c r="N3" s="76"/>
      <c r="O3" s="76"/>
      <c r="P3" s="76"/>
      <c r="Q3" s="76"/>
      <c r="R3" s="76"/>
      <c r="S3" s="76"/>
      <c r="T3" s="76"/>
      <c r="U3" s="76"/>
      <c r="V3" s="76"/>
      <c r="W3" s="3"/>
      <c r="X3" s="76"/>
      <c r="Y3" s="76"/>
    </row>
    <row r="4" spans="1:25" s="9" customFormat="1" ht="24.95" customHeight="1" x14ac:dyDescent="0.2">
      <c r="A4" s="8"/>
      <c r="B4" s="79" t="s">
        <v>0</v>
      </c>
      <c r="C4" s="81" t="s">
        <v>1</v>
      </c>
      <c r="D4" s="83" t="s">
        <v>82</v>
      </c>
      <c r="E4" s="84"/>
      <c r="F4" s="84"/>
      <c r="G4" s="84"/>
      <c r="H4" s="84"/>
      <c r="I4" s="84"/>
      <c r="J4" s="84"/>
      <c r="K4" s="84"/>
      <c r="L4" s="84"/>
      <c r="M4" s="84"/>
      <c r="N4" s="84"/>
      <c r="O4" s="84"/>
      <c r="P4" s="84"/>
      <c r="Q4" s="85"/>
      <c r="R4" s="86" t="s">
        <v>2</v>
      </c>
      <c r="S4" s="87"/>
      <c r="T4" s="86" t="s">
        <v>3</v>
      </c>
      <c r="U4" s="87"/>
      <c r="V4" s="86" t="s">
        <v>4</v>
      </c>
      <c r="W4" s="87"/>
      <c r="X4" s="90" t="s">
        <v>5</v>
      </c>
      <c r="Y4" s="92" t="s">
        <v>6</v>
      </c>
    </row>
    <row r="5" spans="1:25" s="9" customFormat="1" ht="24.95" customHeight="1" x14ac:dyDescent="0.2">
      <c r="A5" s="8"/>
      <c r="B5" s="80"/>
      <c r="C5" s="82"/>
      <c r="D5" s="94" t="s">
        <v>7</v>
      </c>
      <c r="E5" s="95"/>
      <c r="F5" s="96" t="s">
        <v>8</v>
      </c>
      <c r="G5" s="95"/>
      <c r="H5" s="97" t="s">
        <v>9</v>
      </c>
      <c r="I5" s="95"/>
      <c r="J5" s="97" t="s">
        <v>10</v>
      </c>
      <c r="K5" s="95"/>
      <c r="L5" s="97" t="s">
        <v>11</v>
      </c>
      <c r="M5" s="95"/>
      <c r="N5" s="97" t="s">
        <v>12</v>
      </c>
      <c r="O5" s="95"/>
      <c r="P5" s="97" t="s">
        <v>13</v>
      </c>
      <c r="Q5" s="98"/>
      <c r="R5" s="88"/>
      <c r="S5" s="89"/>
      <c r="T5" s="88"/>
      <c r="U5" s="89"/>
      <c r="V5" s="88"/>
      <c r="W5" s="89"/>
      <c r="X5" s="91"/>
      <c r="Y5" s="93"/>
    </row>
    <row r="6" spans="1:25" s="9" customFormat="1" ht="15" customHeight="1" thickBot="1" x14ac:dyDescent="0.25">
      <c r="A6" s="8"/>
      <c r="B6" s="10"/>
      <c r="C6" s="37"/>
      <c r="D6" s="11" t="s">
        <v>14</v>
      </c>
      <c r="E6" s="12" t="s">
        <v>15</v>
      </c>
      <c r="F6" s="13" t="s">
        <v>14</v>
      </c>
      <c r="G6" s="12" t="s">
        <v>15</v>
      </c>
      <c r="H6" s="13" t="s">
        <v>14</v>
      </c>
      <c r="I6" s="12" t="s">
        <v>15</v>
      </c>
      <c r="J6" s="13" t="s">
        <v>14</v>
      </c>
      <c r="K6" s="12" t="s">
        <v>15</v>
      </c>
      <c r="L6" s="13" t="s">
        <v>14</v>
      </c>
      <c r="M6" s="12" t="s">
        <v>15</v>
      </c>
      <c r="N6" s="13" t="s">
        <v>14</v>
      </c>
      <c r="O6" s="12" t="s">
        <v>15</v>
      </c>
      <c r="P6" s="13" t="s">
        <v>14</v>
      </c>
      <c r="Q6" s="14" t="s">
        <v>15</v>
      </c>
      <c r="R6" s="11" t="s">
        <v>14</v>
      </c>
      <c r="S6" s="15" t="s">
        <v>16</v>
      </c>
      <c r="T6" s="11" t="s">
        <v>14</v>
      </c>
      <c r="U6" s="15" t="s">
        <v>16</v>
      </c>
      <c r="V6" s="13" t="s">
        <v>14</v>
      </c>
      <c r="W6" s="15" t="s">
        <v>16</v>
      </c>
      <c r="X6" s="16"/>
      <c r="Y6" s="17"/>
    </row>
    <row r="7" spans="1:25" s="19" customFormat="1" ht="15" customHeight="1" x14ac:dyDescent="0.2">
      <c r="A7" s="18" t="s">
        <v>17</v>
      </c>
      <c r="B7" s="43" t="s">
        <v>18</v>
      </c>
      <c r="C7" s="44">
        <v>65040</v>
      </c>
      <c r="D7" s="45">
        <v>460</v>
      </c>
      <c r="E7" s="46">
        <v>0.72819999999999996</v>
      </c>
      <c r="F7" s="47">
        <v>366</v>
      </c>
      <c r="G7" s="46">
        <v>0.57940000000000003</v>
      </c>
      <c r="H7" s="47">
        <v>12664</v>
      </c>
      <c r="I7" s="46">
        <v>20.048100000000002</v>
      </c>
      <c r="J7" s="47">
        <v>28359</v>
      </c>
      <c r="K7" s="46">
        <v>44.894599999999997</v>
      </c>
      <c r="L7" s="47">
        <v>19303</v>
      </c>
      <c r="M7" s="46">
        <v>30.558</v>
      </c>
      <c r="N7" s="48">
        <v>125</v>
      </c>
      <c r="O7" s="46">
        <v>0.19789999999999999</v>
      </c>
      <c r="P7" s="49">
        <v>1891</v>
      </c>
      <c r="Q7" s="50">
        <v>2.9935999999999998</v>
      </c>
      <c r="R7" s="51">
        <v>14012</v>
      </c>
      <c r="S7" s="50">
        <v>21.543700000000001</v>
      </c>
      <c r="T7" s="51">
        <v>1872</v>
      </c>
      <c r="U7" s="50">
        <v>2.8782000000000001</v>
      </c>
      <c r="V7" s="51">
        <v>3223</v>
      </c>
      <c r="W7" s="52">
        <v>4.9554</v>
      </c>
      <c r="X7" s="53">
        <v>96360</v>
      </c>
      <c r="Y7" s="54">
        <v>99.988</v>
      </c>
    </row>
    <row r="8" spans="1:25" s="19" customFormat="1" ht="15" customHeight="1" x14ac:dyDescent="0.2">
      <c r="A8" s="18" t="s">
        <v>19</v>
      </c>
      <c r="B8" s="20" t="s">
        <v>20</v>
      </c>
      <c r="C8" s="21">
        <v>3206</v>
      </c>
      <c r="D8" s="22">
        <v>18</v>
      </c>
      <c r="E8" s="23">
        <v>0.56679999999999997</v>
      </c>
      <c r="F8" s="24">
        <v>9</v>
      </c>
      <c r="G8" s="23">
        <v>0.28339999999999999</v>
      </c>
      <c r="H8" s="30">
        <v>81</v>
      </c>
      <c r="I8" s="23">
        <v>2.5503999999999998</v>
      </c>
      <c r="J8" s="24">
        <v>1809</v>
      </c>
      <c r="K8" s="23">
        <v>56.958399999999997</v>
      </c>
      <c r="L8" s="24">
        <v>1225</v>
      </c>
      <c r="M8" s="23">
        <v>38.570999999999998</v>
      </c>
      <c r="N8" s="24">
        <v>2</v>
      </c>
      <c r="O8" s="23">
        <v>6.3E-2</v>
      </c>
      <c r="P8" s="32">
        <v>32</v>
      </c>
      <c r="Q8" s="26">
        <v>1.0076000000000001</v>
      </c>
      <c r="R8" s="22">
        <v>577</v>
      </c>
      <c r="S8" s="26">
        <v>17.997499999999999</v>
      </c>
      <c r="T8" s="22">
        <v>30</v>
      </c>
      <c r="U8" s="26">
        <v>0.93569999999999998</v>
      </c>
      <c r="V8" s="31">
        <v>25</v>
      </c>
      <c r="W8" s="27">
        <v>0.77980000000000005</v>
      </c>
      <c r="X8" s="28">
        <v>1400</v>
      </c>
      <c r="Y8" s="29">
        <v>100</v>
      </c>
    </row>
    <row r="9" spans="1:25" s="19" customFormat="1" ht="15" customHeight="1" x14ac:dyDescent="0.2">
      <c r="A9" s="18" t="s">
        <v>19</v>
      </c>
      <c r="B9" s="55" t="s">
        <v>21</v>
      </c>
      <c r="C9" s="44">
        <v>2</v>
      </c>
      <c r="D9" s="45">
        <v>0</v>
      </c>
      <c r="E9" s="46">
        <v>0</v>
      </c>
      <c r="F9" s="47">
        <v>0</v>
      </c>
      <c r="G9" s="46">
        <v>0</v>
      </c>
      <c r="H9" s="47">
        <v>0</v>
      </c>
      <c r="I9" s="46">
        <v>0</v>
      </c>
      <c r="J9" s="48">
        <v>1</v>
      </c>
      <c r="K9" s="46">
        <v>50</v>
      </c>
      <c r="L9" s="48">
        <v>1</v>
      </c>
      <c r="M9" s="46">
        <v>50</v>
      </c>
      <c r="N9" s="47">
        <v>0</v>
      </c>
      <c r="O9" s="46">
        <v>0</v>
      </c>
      <c r="P9" s="56">
        <v>0</v>
      </c>
      <c r="Q9" s="50">
        <v>0</v>
      </c>
      <c r="R9" s="57">
        <v>0</v>
      </c>
      <c r="S9" s="50">
        <v>0</v>
      </c>
      <c r="T9" s="57">
        <v>0</v>
      </c>
      <c r="U9" s="50">
        <v>0</v>
      </c>
      <c r="V9" s="57">
        <v>0</v>
      </c>
      <c r="W9" s="52">
        <v>0</v>
      </c>
      <c r="X9" s="53">
        <v>503</v>
      </c>
      <c r="Y9" s="54">
        <v>100</v>
      </c>
    </row>
    <row r="10" spans="1:25" s="19" customFormat="1" ht="15" customHeight="1" x14ac:dyDescent="0.2">
      <c r="A10" s="18" t="s">
        <v>19</v>
      </c>
      <c r="B10" s="20" t="s">
        <v>22</v>
      </c>
      <c r="C10" s="21">
        <v>234</v>
      </c>
      <c r="D10" s="31">
        <v>54</v>
      </c>
      <c r="E10" s="23">
        <v>23.076899999999998</v>
      </c>
      <c r="F10" s="24">
        <v>0</v>
      </c>
      <c r="G10" s="23">
        <v>0</v>
      </c>
      <c r="H10" s="30">
        <v>88</v>
      </c>
      <c r="I10" s="23">
        <v>37.6068</v>
      </c>
      <c r="J10" s="24">
        <v>20</v>
      </c>
      <c r="K10" s="23">
        <v>8.5470000000000006</v>
      </c>
      <c r="L10" s="30">
        <v>63</v>
      </c>
      <c r="M10" s="23">
        <v>26.922999999999998</v>
      </c>
      <c r="N10" s="30">
        <v>1</v>
      </c>
      <c r="O10" s="23">
        <v>0.4274</v>
      </c>
      <c r="P10" s="25">
        <v>8</v>
      </c>
      <c r="Q10" s="26">
        <v>3.4188000000000001</v>
      </c>
      <c r="R10" s="31">
        <v>126</v>
      </c>
      <c r="S10" s="26">
        <v>53.846200000000003</v>
      </c>
      <c r="T10" s="31">
        <v>0</v>
      </c>
      <c r="U10" s="26">
        <v>0</v>
      </c>
      <c r="V10" s="31">
        <v>5</v>
      </c>
      <c r="W10" s="27">
        <v>2.1368</v>
      </c>
      <c r="X10" s="28">
        <v>1977</v>
      </c>
      <c r="Y10" s="29">
        <v>100</v>
      </c>
    </row>
    <row r="11" spans="1:25" s="19" customFormat="1" ht="15" customHeight="1" x14ac:dyDescent="0.2">
      <c r="A11" s="18" t="s">
        <v>19</v>
      </c>
      <c r="B11" s="55" t="s">
        <v>23</v>
      </c>
      <c r="C11" s="44">
        <v>300</v>
      </c>
      <c r="D11" s="45">
        <v>0</v>
      </c>
      <c r="E11" s="46">
        <v>0</v>
      </c>
      <c r="F11" s="48">
        <v>0</v>
      </c>
      <c r="G11" s="46">
        <v>0</v>
      </c>
      <c r="H11" s="47">
        <v>6</v>
      </c>
      <c r="I11" s="46">
        <v>2.0133999999999999</v>
      </c>
      <c r="J11" s="47">
        <v>184</v>
      </c>
      <c r="K11" s="46">
        <v>61.744999999999997</v>
      </c>
      <c r="L11" s="47">
        <v>96</v>
      </c>
      <c r="M11" s="46">
        <v>32.215000000000003</v>
      </c>
      <c r="N11" s="47">
        <v>0</v>
      </c>
      <c r="O11" s="46">
        <v>0</v>
      </c>
      <c r="P11" s="56">
        <v>12</v>
      </c>
      <c r="Q11" s="50">
        <v>4.0267999999999997</v>
      </c>
      <c r="R11" s="57">
        <v>62</v>
      </c>
      <c r="S11" s="50">
        <v>20.666699999999999</v>
      </c>
      <c r="T11" s="57">
        <v>2</v>
      </c>
      <c r="U11" s="50">
        <v>0.66669999999999996</v>
      </c>
      <c r="V11" s="45">
        <v>6</v>
      </c>
      <c r="W11" s="52">
        <v>2</v>
      </c>
      <c r="X11" s="53">
        <v>1092</v>
      </c>
      <c r="Y11" s="54">
        <v>100</v>
      </c>
    </row>
    <row r="12" spans="1:25" s="19" customFormat="1" ht="15" customHeight="1" x14ac:dyDescent="0.2">
      <c r="A12" s="18" t="s">
        <v>19</v>
      </c>
      <c r="B12" s="20" t="s">
        <v>24</v>
      </c>
      <c r="C12" s="21">
        <v>2446</v>
      </c>
      <c r="D12" s="22">
        <v>41</v>
      </c>
      <c r="E12" s="23">
        <v>1.7176</v>
      </c>
      <c r="F12" s="30">
        <v>76</v>
      </c>
      <c r="G12" s="23">
        <v>3.1839</v>
      </c>
      <c r="H12" s="24">
        <v>1320</v>
      </c>
      <c r="I12" s="23">
        <v>55.299500000000002</v>
      </c>
      <c r="J12" s="24">
        <v>315</v>
      </c>
      <c r="K12" s="23">
        <v>13.1965</v>
      </c>
      <c r="L12" s="24">
        <v>527</v>
      </c>
      <c r="M12" s="23">
        <v>22.077999999999999</v>
      </c>
      <c r="N12" s="30">
        <v>14</v>
      </c>
      <c r="O12" s="23">
        <v>0.58650000000000002</v>
      </c>
      <c r="P12" s="32">
        <v>94</v>
      </c>
      <c r="Q12" s="26">
        <v>3.9380000000000002</v>
      </c>
      <c r="R12" s="31">
        <v>393</v>
      </c>
      <c r="S12" s="26">
        <v>16.067</v>
      </c>
      <c r="T12" s="31">
        <v>59</v>
      </c>
      <c r="U12" s="26">
        <v>2.4121000000000001</v>
      </c>
      <c r="V12" s="22">
        <v>401</v>
      </c>
      <c r="W12" s="27">
        <v>16.394100000000002</v>
      </c>
      <c r="X12" s="28">
        <v>10138</v>
      </c>
      <c r="Y12" s="29">
        <v>100</v>
      </c>
    </row>
    <row r="13" spans="1:25" s="19" customFormat="1" ht="15" customHeight="1" x14ac:dyDescent="0.2">
      <c r="A13" s="18" t="s">
        <v>19</v>
      </c>
      <c r="B13" s="55" t="s">
        <v>25</v>
      </c>
      <c r="C13" s="44">
        <v>147</v>
      </c>
      <c r="D13" s="45">
        <v>1</v>
      </c>
      <c r="E13" s="46">
        <v>0.68489999999999995</v>
      </c>
      <c r="F13" s="48">
        <v>0</v>
      </c>
      <c r="G13" s="46">
        <v>0</v>
      </c>
      <c r="H13" s="47">
        <v>48</v>
      </c>
      <c r="I13" s="46">
        <v>32.8767</v>
      </c>
      <c r="J13" s="48">
        <v>0</v>
      </c>
      <c r="K13" s="46">
        <v>0</v>
      </c>
      <c r="L13" s="47">
        <v>94</v>
      </c>
      <c r="M13" s="46">
        <v>64.384</v>
      </c>
      <c r="N13" s="47">
        <v>0</v>
      </c>
      <c r="O13" s="46">
        <v>0</v>
      </c>
      <c r="P13" s="49">
        <v>3</v>
      </c>
      <c r="Q13" s="50">
        <v>2.0548000000000002</v>
      </c>
      <c r="R13" s="45">
        <v>16</v>
      </c>
      <c r="S13" s="50">
        <v>10.884399999999999</v>
      </c>
      <c r="T13" s="45">
        <v>1</v>
      </c>
      <c r="U13" s="50">
        <v>0.68030000000000002</v>
      </c>
      <c r="V13" s="57">
        <v>12</v>
      </c>
      <c r="W13" s="52">
        <v>8.1632999999999996</v>
      </c>
      <c r="X13" s="53">
        <v>1868</v>
      </c>
      <c r="Y13" s="54">
        <v>100</v>
      </c>
    </row>
    <row r="14" spans="1:25" s="19" customFormat="1" ht="15" customHeight="1" x14ac:dyDescent="0.2">
      <c r="A14" s="18" t="s">
        <v>19</v>
      </c>
      <c r="B14" s="20" t="s">
        <v>26</v>
      </c>
      <c r="C14" s="33">
        <v>132</v>
      </c>
      <c r="D14" s="22">
        <v>0</v>
      </c>
      <c r="E14" s="23">
        <v>0</v>
      </c>
      <c r="F14" s="24">
        <v>4</v>
      </c>
      <c r="G14" s="23">
        <v>3.125</v>
      </c>
      <c r="H14" s="30">
        <v>54</v>
      </c>
      <c r="I14" s="23">
        <v>42.1875</v>
      </c>
      <c r="J14" s="30">
        <v>34</v>
      </c>
      <c r="K14" s="23">
        <v>26.5625</v>
      </c>
      <c r="L14" s="30">
        <v>32</v>
      </c>
      <c r="M14" s="23">
        <v>25</v>
      </c>
      <c r="N14" s="24">
        <v>0</v>
      </c>
      <c r="O14" s="23">
        <v>0</v>
      </c>
      <c r="P14" s="25">
        <v>4</v>
      </c>
      <c r="Q14" s="26">
        <v>3.125</v>
      </c>
      <c r="R14" s="31">
        <v>39</v>
      </c>
      <c r="S14" s="26">
        <v>29.545500000000001</v>
      </c>
      <c r="T14" s="31">
        <v>4</v>
      </c>
      <c r="U14" s="26">
        <v>3.0303</v>
      </c>
      <c r="V14" s="22">
        <v>13</v>
      </c>
      <c r="W14" s="27">
        <v>9.8484999999999996</v>
      </c>
      <c r="X14" s="28">
        <v>1238</v>
      </c>
      <c r="Y14" s="29">
        <v>100</v>
      </c>
    </row>
    <row r="15" spans="1:25" s="19" customFormat="1" ht="15" customHeight="1" x14ac:dyDescent="0.2">
      <c r="A15" s="18" t="s">
        <v>19</v>
      </c>
      <c r="B15" s="55" t="s">
        <v>27</v>
      </c>
      <c r="C15" s="58">
        <v>261</v>
      </c>
      <c r="D15" s="45">
        <v>0</v>
      </c>
      <c r="E15" s="46">
        <v>0</v>
      </c>
      <c r="F15" s="47">
        <v>1</v>
      </c>
      <c r="G15" s="46">
        <v>0.3831</v>
      </c>
      <c r="H15" s="47">
        <v>16</v>
      </c>
      <c r="I15" s="46">
        <v>6.1303000000000001</v>
      </c>
      <c r="J15" s="48">
        <v>178</v>
      </c>
      <c r="K15" s="46">
        <v>68.199200000000005</v>
      </c>
      <c r="L15" s="47">
        <v>58</v>
      </c>
      <c r="M15" s="46">
        <v>22.222000000000001</v>
      </c>
      <c r="N15" s="48">
        <v>0</v>
      </c>
      <c r="O15" s="46">
        <v>0</v>
      </c>
      <c r="P15" s="49">
        <v>8</v>
      </c>
      <c r="Q15" s="50">
        <v>3.0651000000000002</v>
      </c>
      <c r="R15" s="57">
        <v>69</v>
      </c>
      <c r="S15" s="50">
        <v>26.436800000000002</v>
      </c>
      <c r="T15" s="57">
        <v>0</v>
      </c>
      <c r="U15" s="50">
        <v>0</v>
      </c>
      <c r="V15" s="45">
        <v>5</v>
      </c>
      <c r="W15" s="52">
        <v>1.9157</v>
      </c>
      <c r="X15" s="53">
        <v>235</v>
      </c>
      <c r="Y15" s="54">
        <v>100</v>
      </c>
    </row>
    <row r="16" spans="1:25" s="19" customFormat="1" ht="15" customHeight="1" x14ac:dyDescent="0.2">
      <c r="A16" s="18" t="s">
        <v>19</v>
      </c>
      <c r="B16" s="20" t="s">
        <v>28</v>
      </c>
      <c r="C16" s="33">
        <v>141</v>
      </c>
      <c r="D16" s="31">
        <v>0</v>
      </c>
      <c r="E16" s="23">
        <v>0</v>
      </c>
      <c r="F16" s="30">
        <v>0</v>
      </c>
      <c r="G16" s="23">
        <v>0</v>
      </c>
      <c r="H16" s="24">
        <v>1</v>
      </c>
      <c r="I16" s="23">
        <v>0.72989999999999999</v>
      </c>
      <c r="J16" s="30">
        <v>136</v>
      </c>
      <c r="K16" s="23">
        <v>99.270099999999999</v>
      </c>
      <c r="L16" s="24">
        <v>0</v>
      </c>
      <c r="M16" s="23">
        <v>0</v>
      </c>
      <c r="N16" s="30">
        <v>0</v>
      </c>
      <c r="O16" s="23">
        <v>0</v>
      </c>
      <c r="P16" s="25">
        <v>0</v>
      </c>
      <c r="Q16" s="26">
        <v>0</v>
      </c>
      <c r="R16" s="22">
        <v>65</v>
      </c>
      <c r="S16" s="26">
        <v>46.099299999999999</v>
      </c>
      <c r="T16" s="22">
        <v>4</v>
      </c>
      <c r="U16" s="26">
        <v>2.8369</v>
      </c>
      <c r="V16" s="22">
        <v>1</v>
      </c>
      <c r="W16" s="27">
        <v>0.70920000000000005</v>
      </c>
      <c r="X16" s="28">
        <v>221</v>
      </c>
      <c r="Y16" s="29">
        <v>100</v>
      </c>
    </row>
    <row r="17" spans="1:25" s="19" customFormat="1" ht="15" customHeight="1" x14ac:dyDescent="0.2">
      <c r="A17" s="18" t="s">
        <v>19</v>
      </c>
      <c r="B17" s="55" t="s">
        <v>29</v>
      </c>
      <c r="C17" s="44">
        <v>2411</v>
      </c>
      <c r="D17" s="45">
        <v>3</v>
      </c>
      <c r="E17" s="46">
        <v>0.1245</v>
      </c>
      <c r="F17" s="48">
        <v>0</v>
      </c>
      <c r="G17" s="46">
        <v>0</v>
      </c>
      <c r="H17" s="47">
        <v>545</v>
      </c>
      <c r="I17" s="46">
        <v>22.6235</v>
      </c>
      <c r="J17" s="48">
        <v>1097</v>
      </c>
      <c r="K17" s="46">
        <v>45.537599999999998</v>
      </c>
      <c r="L17" s="48">
        <v>691</v>
      </c>
      <c r="M17" s="46">
        <v>28.684000000000001</v>
      </c>
      <c r="N17" s="48">
        <v>0</v>
      </c>
      <c r="O17" s="46">
        <v>0</v>
      </c>
      <c r="P17" s="56">
        <v>73</v>
      </c>
      <c r="Q17" s="50">
        <v>3.0303</v>
      </c>
      <c r="R17" s="45">
        <v>429</v>
      </c>
      <c r="S17" s="50">
        <v>17.793399999999998</v>
      </c>
      <c r="T17" s="45">
        <v>2</v>
      </c>
      <c r="U17" s="50">
        <v>8.3000000000000004E-2</v>
      </c>
      <c r="V17" s="45">
        <v>87</v>
      </c>
      <c r="W17" s="52">
        <v>3.6084999999999998</v>
      </c>
      <c r="X17" s="53">
        <v>3952</v>
      </c>
      <c r="Y17" s="54">
        <v>100</v>
      </c>
    </row>
    <row r="18" spans="1:25" s="19" customFormat="1" ht="15" customHeight="1" x14ac:dyDescent="0.2">
      <c r="A18" s="18" t="s">
        <v>19</v>
      </c>
      <c r="B18" s="20" t="s">
        <v>30</v>
      </c>
      <c r="C18" s="21">
        <v>5963</v>
      </c>
      <c r="D18" s="31">
        <v>12</v>
      </c>
      <c r="E18" s="23">
        <v>0.20319999999999999</v>
      </c>
      <c r="F18" s="24">
        <v>35</v>
      </c>
      <c r="G18" s="23">
        <v>0.5927</v>
      </c>
      <c r="H18" s="24">
        <v>554</v>
      </c>
      <c r="I18" s="23">
        <v>9.3818999999999999</v>
      </c>
      <c r="J18" s="24">
        <v>3303</v>
      </c>
      <c r="K18" s="23">
        <v>55.935600000000001</v>
      </c>
      <c r="L18" s="24">
        <v>1799</v>
      </c>
      <c r="M18" s="23">
        <v>30.466000000000001</v>
      </c>
      <c r="N18" s="24">
        <v>2</v>
      </c>
      <c r="O18" s="23">
        <v>3.39E-2</v>
      </c>
      <c r="P18" s="25">
        <v>200</v>
      </c>
      <c r="Q18" s="26">
        <v>3.387</v>
      </c>
      <c r="R18" s="31">
        <v>1050</v>
      </c>
      <c r="S18" s="26">
        <v>17.608599999999999</v>
      </c>
      <c r="T18" s="31">
        <v>58</v>
      </c>
      <c r="U18" s="26">
        <v>0.97270000000000001</v>
      </c>
      <c r="V18" s="22">
        <v>125</v>
      </c>
      <c r="W18" s="27">
        <v>2.0962999999999998</v>
      </c>
      <c r="X18" s="28">
        <v>2407</v>
      </c>
      <c r="Y18" s="29">
        <v>100</v>
      </c>
    </row>
    <row r="19" spans="1:25" s="19" customFormat="1" ht="15" customHeight="1" x14ac:dyDescent="0.2">
      <c r="A19" s="18" t="s">
        <v>31</v>
      </c>
      <c r="B19" s="55" t="s">
        <v>32</v>
      </c>
      <c r="C19" s="44">
        <v>42</v>
      </c>
      <c r="D19" s="45">
        <v>0</v>
      </c>
      <c r="E19" s="46">
        <v>0</v>
      </c>
      <c r="F19" s="47">
        <v>5</v>
      </c>
      <c r="G19" s="46">
        <v>12.1951</v>
      </c>
      <c r="H19" s="47">
        <v>4</v>
      </c>
      <c r="I19" s="46">
        <v>9.7561</v>
      </c>
      <c r="J19" s="47">
        <v>0</v>
      </c>
      <c r="K19" s="46">
        <v>0</v>
      </c>
      <c r="L19" s="47">
        <v>1</v>
      </c>
      <c r="M19" s="46">
        <v>2.4390000000000001</v>
      </c>
      <c r="N19" s="47">
        <v>30</v>
      </c>
      <c r="O19" s="46">
        <v>73.170699999999997</v>
      </c>
      <c r="P19" s="49">
        <v>1</v>
      </c>
      <c r="Q19" s="50">
        <v>2.4390000000000001</v>
      </c>
      <c r="R19" s="45">
        <v>12</v>
      </c>
      <c r="S19" s="50">
        <v>28.571400000000001</v>
      </c>
      <c r="T19" s="45">
        <v>1</v>
      </c>
      <c r="U19" s="50">
        <v>2.3809999999999998</v>
      </c>
      <c r="V19" s="45">
        <v>6</v>
      </c>
      <c r="W19" s="52">
        <v>14.2857</v>
      </c>
      <c r="X19" s="71">
        <v>290</v>
      </c>
      <c r="Y19" s="72">
        <v>100</v>
      </c>
    </row>
    <row r="20" spans="1:25" s="19" customFormat="1" ht="15" customHeight="1" x14ac:dyDescent="0.2">
      <c r="A20" s="18" t="s">
        <v>19</v>
      </c>
      <c r="B20" s="20" t="s">
        <v>33</v>
      </c>
      <c r="C20" s="33">
        <v>15</v>
      </c>
      <c r="D20" s="31">
        <v>0</v>
      </c>
      <c r="E20" s="23">
        <v>0</v>
      </c>
      <c r="F20" s="30">
        <v>0</v>
      </c>
      <c r="G20" s="23">
        <v>0</v>
      </c>
      <c r="H20" s="24">
        <v>4</v>
      </c>
      <c r="I20" s="23">
        <v>26.666699999999999</v>
      </c>
      <c r="J20" s="30">
        <v>1</v>
      </c>
      <c r="K20" s="23">
        <v>6.6666999999999996</v>
      </c>
      <c r="L20" s="30">
        <v>7</v>
      </c>
      <c r="M20" s="23">
        <v>46.667000000000002</v>
      </c>
      <c r="N20" s="30">
        <v>0</v>
      </c>
      <c r="O20" s="23">
        <v>0</v>
      </c>
      <c r="P20" s="25">
        <v>3</v>
      </c>
      <c r="Q20" s="26">
        <v>20</v>
      </c>
      <c r="R20" s="31">
        <v>4</v>
      </c>
      <c r="S20" s="26">
        <v>26.666699999999999</v>
      </c>
      <c r="T20" s="31">
        <v>0</v>
      </c>
      <c r="U20" s="26">
        <v>0</v>
      </c>
      <c r="V20" s="22">
        <v>0</v>
      </c>
      <c r="W20" s="27">
        <v>0</v>
      </c>
      <c r="X20" s="28">
        <v>720</v>
      </c>
      <c r="Y20" s="29">
        <v>100</v>
      </c>
    </row>
    <row r="21" spans="1:25" s="19" customFormat="1" ht="15" customHeight="1" x14ac:dyDescent="0.2">
      <c r="A21" s="18" t="s">
        <v>19</v>
      </c>
      <c r="B21" s="55" t="s">
        <v>34</v>
      </c>
      <c r="C21" s="44">
        <v>2404</v>
      </c>
      <c r="D21" s="57">
        <v>4</v>
      </c>
      <c r="E21" s="46">
        <v>0.1716</v>
      </c>
      <c r="F21" s="47">
        <v>14</v>
      </c>
      <c r="G21" s="46">
        <v>0.60060000000000002</v>
      </c>
      <c r="H21" s="48">
        <v>331</v>
      </c>
      <c r="I21" s="46">
        <v>14.1999</v>
      </c>
      <c r="J21" s="47">
        <v>1072</v>
      </c>
      <c r="K21" s="46">
        <v>45.988799999999998</v>
      </c>
      <c r="L21" s="47">
        <v>811</v>
      </c>
      <c r="M21" s="46">
        <v>34.792000000000002</v>
      </c>
      <c r="N21" s="47">
        <v>1</v>
      </c>
      <c r="O21" s="46">
        <v>4.2900000000000001E-2</v>
      </c>
      <c r="P21" s="56">
        <v>98</v>
      </c>
      <c r="Q21" s="50">
        <v>4.2042000000000002</v>
      </c>
      <c r="R21" s="45">
        <v>698</v>
      </c>
      <c r="S21" s="50">
        <v>29.0349</v>
      </c>
      <c r="T21" s="45">
        <v>73</v>
      </c>
      <c r="U21" s="50">
        <v>3.0366</v>
      </c>
      <c r="V21" s="57">
        <v>69</v>
      </c>
      <c r="W21" s="52">
        <v>2.8702000000000001</v>
      </c>
      <c r="X21" s="53">
        <v>4081</v>
      </c>
      <c r="Y21" s="54">
        <v>99.73</v>
      </c>
    </row>
    <row r="22" spans="1:25" s="19" customFormat="1" ht="15" customHeight="1" x14ac:dyDescent="0.2">
      <c r="A22" s="18" t="s">
        <v>19</v>
      </c>
      <c r="B22" s="20" t="s">
        <v>35</v>
      </c>
      <c r="C22" s="21">
        <v>856</v>
      </c>
      <c r="D22" s="22">
        <v>1</v>
      </c>
      <c r="E22" s="23">
        <v>0.1188</v>
      </c>
      <c r="F22" s="30">
        <v>3</v>
      </c>
      <c r="G22" s="23">
        <v>0.35630000000000001</v>
      </c>
      <c r="H22" s="30">
        <v>73</v>
      </c>
      <c r="I22" s="23">
        <v>8.6698000000000004</v>
      </c>
      <c r="J22" s="24">
        <v>174</v>
      </c>
      <c r="K22" s="23">
        <v>20.665099999999999</v>
      </c>
      <c r="L22" s="24">
        <v>539</v>
      </c>
      <c r="M22" s="23">
        <v>64.013999999999996</v>
      </c>
      <c r="N22" s="24">
        <v>0</v>
      </c>
      <c r="O22" s="23">
        <v>0</v>
      </c>
      <c r="P22" s="32">
        <v>52</v>
      </c>
      <c r="Q22" s="26">
        <v>6.1757999999999997</v>
      </c>
      <c r="R22" s="31">
        <v>220</v>
      </c>
      <c r="S22" s="26">
        <v>25.700900000000001</v>
      </c>
      <c r="T22" s="31">
        <v>14</v>
      </c>
      <c r="U22" s="26">
        <v>1.6355</v>
      </c>
      <c r="V22" s="31">
        <v>20</v>
      </c>
      <c r="W22" s="27">
        <v>2.3363999999999998</v>
      </c>
      <c r="X22" s="28">
        <v>1879</v>
      </c>
      <c r="Y22" s="29">
        <v>100</v>
      </c>
    </row>
    <row r="23" spans="1:25" s="19" customFormat="1" ht="15" customHeight="1" x14ac:dyDescent="0.2">
      <c r="A23" s="18" t="s">
        <v>19</v>
      </c>
      <c r="B23" s="55" t="s">
        <v>36</v>
      </c>
      <c r="C23" s="44">
        <v>246</v>
      </c>
      <c r="D23" s="45">
        <v>0</v>
      </c>
      <c r="E23" s="46">
        <v>0</v>
      </c>
      <c r="F23" s="47">
        <v>0</v>
      </c>
      <c r="G23" s="46">
        <v>0</v>
      </c>
      <c r="H23" s="47">
        <v>33</v>
      </c>
      <c r="I23" s="46">
        <v>13.4694</v>
      </c>
      <c r="J23" s="47">
        <v>103</v>
      </c>
      <c r="K23" s="46">
        <v>42.040799999999997</v>
      </c>
      <c r="L23" s="47">
        <v>89</v>
      </c>
      <c r="M23" s="46">
        <v>36.326999999999998</v>
      </c>
      <c r="N23" s="47">
        <v>1</v>
      </c>
      <c r="O23" s="46">
        <v>0.40820000000000001</v>
      </c>
      <c r="P23" s="56">
        <v>19</v>
      </c>
      <c r="Q23" s="50">
        <v>7.7550999999999997</v>
      </c>
      <c r="R23" s="57">
        <v>99</v>
      </c>
      <c r="S23" s="50">
        <v>40.243899999999996</v>
      </c>
      <c r="T23" s="57">
        <v>1</v>
      </c>
      <c r="U23" s="50">
        <v>0.40649999999999997</v>
      </c>
      <c r="V23" s="45">
        <v>16</v>
      </c>
      <c r="W23" s="52">
        <v>6.5041000000000002</v>
      </c>
      <c r="X23" s="53">
        <v>1365</v>
      </c>
      <c r="Y23" s="54">
        <v>100</v>
      </c>
    </row>
    <row r="24" spans="1:25" s="19" customFormat="1" ht="15" customHeight="1" x14ac:dyDescent="0.2">
      <c r="A24" s="18" t="s">
        <v>19</v>
      </c>
      <c r="B24" s="20" t="s">
        <v>37</v>
      </c>
      <c r="C24" s="21">
        <v>745</v>
      </c>
      <c r="D24" s="31">
        <v>4</v>
      </c>
      <c r="E24" s="23">
        <v>0.53690000000000004</v>
      </c>
      <c r="F24" s="24">
        <v>3</v>
      </c>
      <c r="G24" s="23">
        <v>0.4027</v>
      </c>
      <c r="H24" s="30">
        <v>127</v>
      </c>
      <c r="I24" s="23">
        <v>17.047000000000001</v>
      </c>
      <c r="J24" s="24">
        <v>434</v>
      </c>
      <c r="K24" s="23">
        <v>58.255000000000003</v>
      </c>
      <c r="L24" s="24">
        <v>137</v>
      </c>
      <c r="M24" s="23">
        <v>18.388999999999999</v>
      </c>
      <c r="N24" s="24">
        <v>3</v>
      </c>
      <c r="O24" s="23">
        <v>0.4027</v>
      </c>
      <c r="P24" s="32">
        <v>37</v>
      </c>
      <c r="Q24" s="26">
        <v>4.9664000000000001</v>
      </c>
      <c r="R24" s="31">
        <v>178</v>
      </c>
      <c r="S24" s="26">
        <v>23.892600000000002</v>
      </c>
      <c r="T24" s="31">
        <v>0</v>
      </c>
      <c r="U24" s="26">
        <v>0</v>
      </c>
      <c r="V24" s="22">
        <v>89</v>
      </c>
      <c r="W24" s="27">
        <v>11.946300000000001</v>
      </c>
      <c r="X24" s="28">
        <v>1356</v>
      </c>
      <c r="Y24" s="29">
        <v>100</v>
      </c>
    </row>
    <row r="25" spans="1:25" s="19" customFormat="1" ht="15" customHeight="1" x14ac:dyDescent="0.2">
      <c r="A25" s="18" t="s">
        <v>19</v>
      </c>
      <c r="B25" s="55" t="s">
        <v>38</v>
      </c>
      <c r="C25" s="58">
        <v>1926</v>
      </c>
      <c r="D25" s="45">
        <v>2</v>
      </c>
      <c r="E25" s="46">
        <v>0.10589999999999999</v>
      </c>
      <c r="F25" s="47">
        <v>3</v>
      </c>
      <c r="G25" s="46">
        <v>0.1588</v>
      </c>
      <c r="H25" s="47">
        <v>81</v>
      </c>
      <c r="I25" s="46">
        <v>4.2880000000000003</v>
      </c>
      <c r="J25" s="47">
        <v>437</v>
      </c>
      <c r="K25" s="46">
        <v>23.133900000000001</v>
      </c>
      <c r="L25" s="48">
        <v>1290</v>
      </c>
      <c r="M25" s="46">
        <v>68.290000000000006</v>
      </c>
      <c r="N25" s="47">
        <v>1</v>
      </c>
      <c r="O25" s="46">
        <v>5.2900000000000003E-2</v>
      </c>
      <c r="P25" s="56">
        <v>75</v>
      </c>
      <c r="Q25" s="50">
        <v>3.9704000000000002</v>
      </c>
      <c r="R25" s="45">
        <v>342</v>
      </c>
      <c r="S25" s="50">
        <v>17.757000000000001</v>
      </c>
      <c r="T25" s="45">
        <v>37</v>
      </c>
      <c r="U25" s="50">
        <v>1.9211</v>
      </c>
      <c r="V25" s="45">
        <v>59</v>
      </c>
      <c r="W25" s="52">
        <v>3.0632999999999999</v>
      </c>
      <c r="X25" s="53">
        <v>1407</v>
      </c>
      <c r="Y25" s="54">
        <v>100</v>
      </c>
    </row>
    <row r="26" spans="1:25" s="19" customFormat="1" ht="15" customHeight="1" x14ac:dyDescent="0.2">
      <c r="A26" s="18" t="s">
        <v>19</v>
      </c>
      <c r="B26" s="20" t="s">
        <v>39</v>
      </c>
      <c r="C26" s="21">
        <v>3876</v>
      </c>
      <c r="D26" s="22">
        <v>14</v>
      </c>
      <c r="E26" s="23">
        <v>0.3962</v>
      </c>
      <c r="F26" s="30">
        <v>6</v>
      </c>
      <c r="G26" s="23">
        <v>0.16980000000000001</v>
      </c>
      <c r="H26" s="30">
        <v>77</v>
      </c>
      <c r="I26" s="23">
        <v>2.1787999999999998</v>
      </c>
      <c r="J26" s="24">
        <v>2678</v>
      </c>
      <c r="K26" s="23">
        <v>75.778199999999998</v>
      </c>
      <c r="L26" s="24">
        <v>713</v>
      </c>
      <c r="M26" s="23">
        <v>20.175000000000001</v>
      </c>
      <c r="N26" s="30">
        <v>1</v>
      </c>
      <c r="O26" s="23">
        <v>2.8299999999999999E-2</v>
      </c>
      <c r="P26" s="32">
        <v>45</v>
      </c>
      <c r="Q26" s="26">
        <v>1.2733000000000001</v>
      </c>
      <c r="R26" s="22">
        <v>658</v>
      </c>
      <c r="S26" s="26">
        <v>16.976299999999998</v>
      </c>
      <c r="T26" s="22">
        <v>342</v>
      </c>
      <c r="U26" s="26">
        <v>8.8234999999999992</v>
      </c>
      <c r="V26" s="22">
        <v>30</v>
      </c>
      <c r="W26" s="27">
        <v>0.77400000000000002</v>
      </c>
      <c r="X26" s="28">
        <v>1367</v>
      </c>
      <c r="Y26" s="29">
        <v>100</v>
      </c>
    </row>
    <row r="27" spans="1:25" s="19" customFormat="1" ht="15" customHeight="1" x14ac:dyDescent="0.2">
      <c r="A27" s="18" t="s">
        <v>19</v>
      </c>
      <c r="B27" s="55" t="s">
        <v>40</v>
      </c>
      <c r="C27" s="58">
        <v>7</v>
      </c>
      <c r="D27" s="57">
        <v>0</v>
      </c>
      <c r="E27" s="46">
        <v>0</v>
      </c>
      <c r="F27" s="47">
        <v>0</v>
      </c>
      <c r="G27" s="46">
        <v>0</v>
      </c>
      <c r="H27" s="47">
        <v>0</v>
      </c>
      <c r="I27" s="46">
        <v>0</v>
      </c>
      <c r="J27" s="47">
        <v>0</v>
      </c>
      <c r="K27" s="46">
        <v>0</v>
      </c>
      <c r="L27" s="48">
        <v>7</v>
      </c>
      <c r="M27" s="46">
        <v>100</v>
      </c>
      <c r="N27" s="47">
        <v>0</v>
      </c>
      <c r="O27" s="46">
        <v>0</v>
      </c>
      <c r="P27" s="56">
        <v>0</v>
      </c>
      <c r="Q27" s="50">
        <v>0</v>
      </c>
      <c r="R27" s="57">
        <v>6</v>
      </c>
      <c r="S27" s="50">
        <v>85.714299999999994</v>
      </c>
      <c r="T27" s="57">
        <v>0</v>
      </c>
      <c r="U27" s="50">
        <v>0</v>
      </c>
      <c r="V27" s="45">
        <v>0</v>
      </c>
      <c r="W27" s="52">
        <v>0</v>
      </c>
      <c r="X27" s="53">
        <v>589</v>
      </c>
      <c r="Y27" s="54">
        <v>100</v>
      </c>
    </row>
    <row r="28" spans="1:25" s="19" customFormat="1" ht="15" customHeight="1" x14ac:dyDescent="0.2">
      <c r="A28" s="18" t="s">
        <v>19</v>
      </c>
      <c r="B28" s="20" t="s">
        <v>41</v>
      </c>
      <c r="C28" s="33">
        <v>174</v>
      </c>
      <c r="D28" s="31">
        <v>0</v>
      </c>
      <c r="E28" s="23">
        <v>0</v>
      </c>
      <c r="F28" s="24">
        <v>1</v>
      </c>
      <c r="G28" s="23">
        <v>0.5988</v>
      </c>
      <c r="H28" s="24">
        <v>17</v>
      </c>
      <c r="I28" s="23">
        <v>10.179600000000001</v>
      </c>
      <c r="J28" s="24">
        <v>133</v>
      </c>
      <c r="K28" s="23">
        <v>79.640699999999995</v>
      </c>
      <c r="L28" s="30">
        <v>13</v>
      </c>
      <c r="M28" s="23">
        <v>7.7839999999999998</v>
      </c>
      <c r="N28" s="24">
        <v>0</v>
      </c>
      <c r="O28" s="23">
        <v>0</v>
      </c>
      <c r="P28" s="25">
        <v>3</v>
      </c>
      <c r="Q28" s="26">
        <v>1.7964</v>
      </c>
      <c r="R28" s="22">
        <v>41</v>
      </c>
      <c r="S28" s="26">
        <v>23.563199999999998</v>
      </c>
      <c r="T28" s="22">
        <v>7</v>
      </c>
      <c r="U28" s="26">
        <v>4.0229999999999997</v>
      </c>
      <c r="V28" s="31">
        <v>5</v>
      </c>
      <c r="W28" s="27">
        <v>2.8736000000000002</v>
      </c>
      <c r="X28" s="28">
        <v>1434</v>
      </c>
      <c r="Y28" s="29">
        <v>100</v>
      </c>
    </row>
    <row r="29" spans="1:25" s="19" customFormat="1" ht="15" customHeight="1" x14ac:dyDescent="0.2">
      <c r="A29" s="18" t="s">
        <v>19</v>
      </c>
      <c r="B29" s="55" t="s">
        <v>42</v>
      </c>
      <c r="C29" s="44">
        <v>334</v>
      </c>
      <c r="D29" s="45">
        <v>0</v>
      </c>
      <c r="E29" s="46">
        <v>0</v>
      </c>
      <c r="F29" s="47">
        <v>0</v>
      </c>
      <c r="G29" s="46">
        <v>0</v>
      </c>
      <c r="H29" s="48">
        <v>99</v>
      </c>
      <c r="I29" s="46">
        <v>34.256100000000004</v>
      </c>
      <c r="J29" s="47">
        <v>55</v>
      </c>
      <c r="K29" s="46">
        <v>19.031099999999999</v>
      </c>
      <c r="L29" s="48">
        <v>110</v>
      </c>
      <c r="M29" s="46">
        <v>38.061999999999998</v>
      </c>
      <c r="N29" s="47">
        <v>0</v>
      </c>
      <c r="O29" s="46">
        <v>0</v>
      </c>
      <c r="P29" s="56">
        <v>25</v>
      </c>
      <c r="Q29" s="50">
        <v>8.6504999999999992</v>
      </c>
      <c r="R29" s="45">
        <v>112</v>
      </c>
      <c r="S29" s="50">
        <v>33.532899999999998</v>
      </c>
      <c r="T29" s="45">
        <v>45</v>
      </c>
      <c r="U29" s="50">
        <v>13.473100000000001</v>
      </c>
      <c r="V29" s="45">
        <v>39</v>
      </c>
      <c r="W29" s="52">
        <v>11.676600000000001</v>
      </c>
      <c r="X29" s="53">
        <v>1873</v>
      </c>
      <c r="Y29" s="54">
        <v>100</v>
      </c>
    </row>
    <row r="30" spans="1:25" s="19" customFormat="1" ht="15" customHeight="1" x14ac:dyDescent="0.2">
      <c r="A30" s="18" t="s">
        <v>19</v>
      </c>
      <c r="B30" s="20" t="s">
        <v>43</v>
      </c>
      <c r="C30" s="21">
        <v>167</v>
      </c>
      <c r="D30" s="31">
        <v>1</v>
      </c>
      <c r="E30" s="23">
        <v>0.60980000000000001</v>
      </c>
      <c r="F30" s="30">
        <v>0</v>
      </c>
      <c r="G30" s="23">
        <v>0</v>
      </c>
      <c r="H30" s="24">
        <v>10</v>
      </c>
      <c r="I30" s="23">
        <v>6.0975999999999999</v>
      </c>
      <c r="J30" s="24">
        <v>36</v>
      </c>
      <c r="K30" s="23">
        <v>21.9512</v>
      </c>
      <c r="L30" s="24">
        <v>116</v>
      </c>
      <c r="M30" s="23">
        <v>70.731999999999999</v>
      </c>
      <c r="N30" s="24">
        <v>0</v>
      </c>
      <c r="O30" s="23">
        <v>0</v>
      </c>
      <c r="P30" s="25">
        <v>1</v>
      </c>
      <c r="Q30" s="26">
        <v>0.60980000000000001</v>
      </c>
      <c r="R30" s="22">
        <v>26</v>
      </c>
      <c r="S30" s="26">
        <v>15.568899999999999</v>
      </c>
      <c r="T30" s="22">
        <v>3</v>
      </c>
      <c r="U30" s="26">
        <v>1.7964</v>
      </c>
      <c r="V30" s="31">
        <v>3</v>
      </c>
      <c r="W30" s="27">
        <v>1.7964</v>
      </c>
      <c r="X30" s="28">
        <v>3616</v>
      </c>
      <c r="Y30" s="29">
        <v>100</v>
      </c>
    </row>
    <row r="31" spans="1:25" s="19" customFormat="1" ht="15" customHeight="1" x14ac:dyDescent="0.2">
      <c r="A31" s="18" t="s">
        <v>19</v>
      </c>
      <c r="B31" s="55" t="s">
        <v>44</v>
      </c>
      <c r="C31" s="58">
        <v>243</v>
      </c>
      <c r="D31" s="45">
        <v>14</v>
      </c>
      <c r="E31" s="46">
        <v>5.8577000000000004</v>
      </c>
      <c r="F31" s="48">
        <v>1</v>
      </c>
      <c r="G31" s="46">
        <v>0.41839999999999999</v>
      </c>
      <c r="H31" s="47">
        <v>28</v>
      </c>
      <c r="I31" s="46">
        <v>11.7155</v>
      </c>
      <c r="J31" s="48">
        <v>106</v>
      </c>
      <c r="K31" s="46">
        <v>44.351500000000001</v>
      </c>
      <c r="L31" s="47">
        <v>82</v>
      </c>
      <c r="M31" s="46">
        <v>34.31</v>
      </c>
      <c r="N31" s="47">
        <v>0</v>
      </c>
      <c r="O31" s="46">
        <v>0</v>
      </c>
      <c r="P31" s="49">
        <v>8</v>
      </c>
      <c r="Q31" s="50">
        <v>3.3473000000000002</v>
      </c>
      <c r="R31" s="45">
        <v>79</v>
      </c>
      <c r="S31" s="50">
        <v>32.510300000000001</v>
      </c>
      <c r="T31" s="45">
        <v>4</v>
      </c>
      <c r="U31" s="50">
        <v>1.6460999999999999</v>
      </c>
      <c r="V31" s="57">
        <v>14</v>
      </c>
      <c r="W31" s="52">
        <v>5.7613000000000003</v>
      </c>
      <c r="X31" s="53">
        <v>2170</v>
      </c>
      <c r="Y31" s="54">
        <v>99.953999999999994</v>
      </c>
    </row>
    <row r="32" spans="1:25" s="19" customFormat="1" ht="15" customHeight="1" x14ac:dyDescent="0.2">
      <c r="A32" s="18" t="s">
        <v>19</v>
      </c>
      <c r="B32" s="20" t="s">
        <v>45</v>
      </c>
      <c r="C32" s="21">
        <v>2848</v>
      </c>
      <c r="D32" s="22">
        <v>3</v>
      </c>
      <c r="E32" s="23">
        <v>0.10539999999999999</v>
      </c>
      <c r="F32" s="24">
        <v>4</v>
      </c>
      <c r="G32" s="23">
        <v>0.1406</v>
      </c>
      <c r="H32" s="24">
        <v>41</v>
      </c>
      <c r="I32" s="23">
        <v>1.4411</v>
      </c>
      <c r="J32" s="24">
        <v>2035</v>
      </c>
      <c r="K32" s="23">
        <v>71.528999999999996</v>
      </c>
      <c r="L32" s="30">
        <v>751</v>
      </c>
      <c r="M32" s="23">
        <v>26.396999999999998</v>
      </c>
      <c r="N32" s="30">
        <v>0</v>
      </c>
      <c r="O32" s="23">
        <v>0</v>
      </c>
      <c r="P32" s="32">
        <v>11</v>
      </c>
      <c r="Q32" s="26">
        <v>0.3866</v>
      </c>
      <c r="R32" s="31">
        <v>565</v>
      </c>
      <c r="S32" s="26">
        <v>19.8385</v>
      </c>
      <c r="T32" s="31">
        <v>3</v>
      </c>
      <c r="U32" s="26">
        <v>0.1053</v>
      </c>
      <c r="V32" s="22">
        <v>11</v>
      </c>
      <c r="W32" s="27">
        <v>0.38619999999999999</v>
      </c>
      <c r="X32" s="28">
        <v>978</v>
      </c>
      <c r="Y32" s="29">
        <v>100</v>
      </c>
    </row>
    <row r="33" spans="1:25" s="19" customFormat="1" ht="15" customHeight="1" x14ac:dyDescent="0.2">
      <c r="A33" s="18" t="s">
        <v>19</v>
      </c>
      <c r="B33" s="55" t="s">
        <v>46</v>
      </c>
      <c r="C33" s="44">
        <v>667</v>
      </c>
      <c r="D33" s="57">
        <v>1</v>
      </c>
      <c r="E33" s="46">
        <v>0.1515</v>
      </c>
      <c r="F33" s="47">
        <v>5</v>
      </c>
      <c r="G33" s="46">
        <v>0.75760000000000005</v>
      </c>
      <c r="H33" s="48">
        <v>10</v>
      </c>
      <c r="I33" s="46">
        <v>1.5152000000000001</v>
      </c>
      <c r="J33" s="47">
        <v>441</v>
      </c>
      <c r="K33" s="46">
        <v>66.818200000000004</v>
      </c>
      <c r="L33" s="47">
        <v>197</v>
      </c>
      <c r="M33" s="46">
        <v>29.847999999999999</v>
      </c>
      <c r="N33" s="48">
        <v>0</v>
      </c>
      <c r="O33" s="46">
        <v>0</v>
      </c>
      <c r="P33" s="56">
        <v>6</v>
      </c>
      <c r="Q33" s="50">
        <v>0.90910000000000002</v>
      </c>
      <c r="R33" s="57">
        <v>174</v>
      </c>
      <c r="S33" s="50">
        <v>26.087</v>
      </c>
      <c r="T33" s="57">
        <v>7</v>
      </c>
      <c r="U33" s="50">
        <v>1.0495000000000001</v>
      </c>
      <c r="V33" s="57">
        <v>6</v>
      </c>
      <c r="W33" s="52">
        <v>0.89959999999999996</v>
      </c>
      <c r="X33" s="53">
        <v>2372</v>
      </c>
      <c r="Y33" s="54">
        <v>100</v>
      </c>
    </row>
    <row r="34" spans="1:25" s="19" customFormat="1" ht="15" customHeight="1" x14ac:dyDescent="0.2">
      <c r="A34" s="18" t="s">
        <v>19</v>
      </c>
      <c r="B34" s="20" t="s">
        <v>47</v>
      </c>
      <c r="C34" s="33">
        <v>2</v>
      </c>
      <c r="D34" s="22">
        <v>0</v>
      </c>
      <c r="E34" s="23">
        <v>0</v>
      </c>
      <c r="F34" s="24">
        <v>0</v>
      </c>
      <c r="G34" s="23">
        <v>0</v>
      </c>
      <c r="H34" s="30">
        <v>0</v>
      </c>
      <c r="I34" s="23">
        <v>0</v>
      </c>
      <c r="J34" s="24">
        <v>0</v>
      </c>
      <c r="K34" s="23">
        <v>0</v>
      </c>
      <c r="L34" s="30">
        <v>2</v>
      </c>
      <c r="M34" s="23">
        <v>100</v>
      </c>
      <c r="N34" s="30">
        <v>0</v>
      </c>
      <c r="O34" s="23">
        <v>0</v>
      </c>
      <c r="P34" s="25">
        <v>0</v>
      </c>
      <c r="Q34" s="26">
        <v>0</v>
      </c>
      <c r="R34" s="31">
        <v>1</v>
      </c>
      <c r="S34" s="26">
        <v>50</v>
      </c>
      <c r="T34" s="31">
        <v>0</v>
      </c>
      <c r="U34" s="26">
        <v>0</v>
      </c>
      <c r="V34" s="31">
        <v>0</v>
      </c>
      <c r="W34" s="27">
        <v>0</v>
      </c>
      <c r="X34" s="28">
        <v>825</v>
      </c>
      <c r="Y34" s="29">
        <v>100</v>
      </c>
    </row>
    <row r="35" spans="1:25" s="19" customFormat="1" ht="15" customHeight="1" x14ac:dyDescent="0.2">
      <c r="A35" s="18" t="s">
        <v>19</v>
      </c>
      <c r="B35" s="55" t="s">
        <v>48</v>
      </c>
      <c r="C35" s="58">
        <v>353</v>
      </c>
      <c r="D35" s="57">
        <v>8</v>
      </c>
      <c r="E35" s="46">
        <v>2.2791999999999999</v>
      </c>
      <c r="F35" s="47">
        <v>0</v>
      </c>
      <c r="G35" s="46">
        <v>0</v>
      </c>
      <c r="H35" s="48">
        <v>70</v>
      </c>
      <c r="I35" s="46">
        <v>19.943000000000001</v>
      </c>
      <c r="J35" s="47">
        <v>165</v>
      </c>
      <c r="K35" s="46">
        <v>47.008499999999998</v>
      </c>
      <c r="L35" s="48">
        <v>86</v>
      </c>
      <c r="M35" s="46">
        <v>24.501000000000001</v>
      </c>
      <c r="N35" s="47">
        <v>0</v>
      </c>
      <c r="O35" s="46">
        <v>0</v>
      </c>
      <c r="P35" s="56">
        <v>22</v>
      </c>
      <c r="Q35" s="50">
        <v>6.2678000000000003</v>
      </c>
      <c r="R35" s="57">
        <v>103</v>
      </c>
      <c r="S35" s="50">
        <v>29.1785</v>
      </c>
      <c r="T35" s="57">
        <v>2</v>
      </c>
      <c r="U35" s="50">
        <v>0.56659999999999999</v>
      </c>
      <c r="V35" s="57">
        <v>4</v>
      </c>
      <c r="W35" s="52">
        <v>1.1331</v>
      </c>
      <c r="X35" s="53">
        <v>1064</v>
      </c>
      <c r="Y35" s="54">
        <v>100</v>
      </c>
    </row>
    <row r="36" spans="1:25" s="19" customFormat="1" ht="15" customHeight="1" x14ac:dyDescent="0.2">
      <c r="A36" s="18" t="s">
        <v>19</v>
      </c>
      <c r="B36" s="20" t="s">
        <v>49</v>
      </c>
      <c r="C36" s="33">
        <v>2058</v>
      </c>
      <c r="D36" s="31">
        <v>10</v>
      </c>
      <c r="E36" s="23">
        <v>0.49680000000000002</v>
      </c>
      <c r="F36" s="24">
        <v>36</v>
      </c>
      <c r="G36" s="23">
        <v>1.7884</v>
      </c>
      <c r="H36" s="24">
        <v>750</v>
      </c>
      <c r="I36" s="23">
        <v>37.257800000000003</v>
      </c>
      <c r="J36" s="30">
        <v>733</v>
      </c>
      <c r="K36" s="23">
        <v>36.4133</v>
      </c>
      <c r="L36" s="30">
        <v>343</v>
      </c>
      <c r="M36" s="23">
        <v>17.039000000000001</v>
      </c>
      <c r="N36" s="24">
        <v>28</v>
      </c>
      <c r="O36" s="23">
        <v>1.391</v>
      </c>
      <c r="P36" s="32">
        <v>113</v>
      </c>
      <c r="Q36" s="26">
        <v>5.6135000000000002</v>
      </c>
      <c r="R36" s="31">
        <v>383</v>
      </c>
      <c r="S36" s="26">
        <v>18.610299999999999</v>
      </c>
      <c r="T36" s="31">
        <v>45</v>
      </c>
      <c r="U36" s="26">
        <v>2.1865999999999999</v>
      </c>
      <c r="V36" s="22">
        <v>270</v>
      </c>
      <c r="W36" s="27">
        <v>13.1195</v>
      </c>
      <c r="X36" s="28">
        <v>658</v>
      </c>
      <c r="Y36" s="29">
        <v>100</v>
      </c>
    </row>
    <row r="37" spans="1:25" s="19" customFormat="1" ht="15" customHeight="1" x14ac:dyDescent="0.2">
      <c r="A37" s="18" t="s">
        <v>19</v>
      </c>
      <c r="B37" s="55" t="s">
        <v>50</v>
      </c>
      <c r="C37" s="44">
        <v>21</v>
      </c>
      <c r="D37" s="45">
        <v>1</v>
      </c>
      <c r="E37" s="46">
        <v>4.7618999999999998</v>
      </c>
      <c r="F37" s="47">
        <v>0</v>
      </c>
      <c r="G37" s="46">
        <v>0</v>
      </c>
      <c r="H37" s="47">
        <v>2</v>
      </c>
      <c r="I37" s="46">
        <v>9.5237999999999996</v>
      </c>
      <c r="J37" s="47">
        <v>1</v>
      </c>
      <c r="K37" s="46">
        <v>4.7618999999999998</v>
      </c>
      <c r="L37" s="47">
        <v>17</v>
      </c>
      <c r="M37" s="46">
        <v>80.951999999999998</v>
      </c>
      <c r="N37" s="48">
        <v>0</v>
      </c>
      <c r="O37" s="46">
        <v>0</v>
      </c>
      <c r="P37" s="56">
        <v>0</v>
      </c>
      <c r="Q37" s="50">
        <v>0</v>
      </c>
      <c r="R37" s="57">
        <v>4</v>
      </c>
      <c r="S37" s="50">
        <v>19.047599999999999</v>
      </c>
      <c r="T37" s="57">
        <v>0</v>
      </c>
      <c r="U37" s="50">
        <v>0</v>
      </c>
      <c r="V37" s="45">
        <v>0</v>
      </c>
      <c r="W37" s="52">
        <v>0</v>
      </c>
      <c r="X37" s="53">
        <v>483</v>
      </c>
      <c r="Y37" s="54">
        <v>100</v>
      </c>
    </row>
    <row r="38" spans="1:25" s="19" customFormat="1" ht="15" customHeight="1" x14ac:dyDescent="0.2">
      <c r="A38" s="18" t="s">
        <v>19</v>
      </c>
      <c r="B38" s="20" t="s">
        <v>51</v>
      </c>
      <c r="C38" s="21">
        <v>347</v>
      </c>
      <c r="D38" s="22">
        <v>0</v>
      </c>
      <c r="E38" s="23">
        <v>0</v>
      </c>
      <c r="F38" s="24">
        <v>3</v>
      </c>
      <c r="G38" s="23">
        <v>0.86709999999999998</v>
      </c>
      <c r="H38" s="24">
        <v>81</v>
      </c>
      <c r="I38" s="23">
        <v>23.410399999999999</v>
      </c>
      <c r="J38" s="24">
        <v>169</v>
      </c>
      <c r="K38" s="23">
        <v>48.843899999999998</v>
      </c>
      <c r="L38" s="24">
        <v>87</v>
      </c>
      <c r="M38" s="23">
        <v>25.145</v>
      </c>
      <c r="N38" s="24">
        <v>0</v>
      </c>
      <c r="O38" s="23">
        <v>0</v>
      </c>
      <c r="P38" s="25">
        <v>6</v>
      </c>
      <c r="Q38" s="26">
        <v>1.7341</v>
      </c>
      <c r="R38" s="31">
        <v>124</v>
      </c>
      <c r="S38" s="26">
        <v>35.734900000000003</v>
      </c>
      <c r="T38" s="31">
        <v>1</v>
      </c>
      <c r="U38" s="26">
        <v>0.28820000000000001</v>
      </c>
      <c r="V38" s="22">
        <v>2</v>
      </c>
      <c r="W38" s="27">
        <v>0.57640000000000002</v>
      </c>
      <c r="X38" s="28">
        <v>2577</v>
      </c>
      <c r="Y38" s="29">
        <v>100</v>
      </c>
    </row>
    <row r="39" spans="1:25" s="19" customFormat="1" ht="15" customHeight="1" x14ac:dyDescent="0.2">
      <c r="A39" s="18" t="s">
        <v>19</v>
      </c>
      <c r="B39" s="55" t="s">
        <v>52</v>
      </c>
      <c r="C39" s="44">
        <v>73</v>
      </c>
      <c r="D39" s="57">
        <v>12</v>
      </c>
      <c r="E39" s="46">
        <v>16.438400000000001</v>
      </c>
      <c r="F39" s="47">
        <v>1</v>
      </c>
      <c r="G39" s="46">
        <v>1.3698999999999999</v>
      </c>
      <c r="H39" s="48">
        <v>49</v>
      </c>
      <c r="I39" s="46">
        <v>67.1233</v>
      </c>
      <c r="J39" s="47">
        <v>0</v>
      </c>
      <c r="K39" s="46">
        <v>0</v>
      </c>
      <c r="L39" s="48">
        <v>11</v>
      </c>
      <c r="M39" s="46">
        <v>15.068</v>
      </c>
      <c r="N39" s="47">
        <v>0</v>
      </c>
      <c r="O39" s="46">
        <v>0</v>
      </c>
      <c r="P39" s="56">
        <v>0</v>
      </c>
      <c r="Q39" s="50">
        <v>0</v>
      </c>
      <c r="R39" s="45">
        <v>19</v>
      </c>
      <c r="S39" s="50">
        <v>26.0274</v>
      </c>
      <c r="T39" s="45">
        <v>0</v>
      </c>
      <c r="U39" s="50">
        <v>0</v>
      </c>
      <c r="V39" s="45">
        <v>24</v>
      </c>
      <c r="W39" s="52">
        <v>32.8767</v>
      </c>
      <c r="X39" s="53">
        <v>880</v>
      </c>
      <c r="Y39" s="54">
        <v>100</v>
      </c>
    </row>
    <row r="40" spans="1:25" s="19" customFormat="1" ht="15" customHeight="1" x14ac:dyDescent="0.2">
      <c r="A40" s="18" t="s">
        <v>19</v>
      </c>
      <c r="B40" s="20" t="s">
        <v>53</v>
      </c>
      <c r="C40" s="33">
        <v>757</v>
      </c>
      <c r="D40" s="22">
        <v>7</v>
      </c>
      <c r="E40" s="23">
        <v>0.94089999999999996</v>
      </c>
      <c r="F40" s="24">
        <v>8</v>
      </c>
      <c r="G40" s="23">
        <v>1.0752999999999999</v>
      </c>
      <c r="H40" s="24">
        <v>59</v>
      </c>
      <c r="I40" s="23">
        <v>7.9301000000000004</v>
      </c>
      <c r="J40" s="30">
        <v>252</v>
      </c>
      <c r="K40" s="23">
        <v>33.871000000000002</v>
      </c>
      <c r="L40" s="30">
        <v>387</v>
      </c>
      <c r="M40" s="23">
        <v>52.015999999999998</v>
      </c>
      <c r="N40" s="24">
        <v>0</v>
      </c>
      <c r="O40" s="23">
        <v>0</v>
      </c>
      <c r="P40" s="25">
        <v>31</v>
      </c>
      <c r="Q40" s="26">
        <v>4.1666999999999996</v>
      </c>
      <c r="R40" s="31">
        <v>235</v>
      </c>
      <c r="S40" s="26">
        <v>31.043600000000001</v>
      </c>
      <c r="T40" s="31">
        <v>13</v>
      </c>
      <c r="U40" s="26">
        <v>1.7173</v>
      </c>
      <c r="V40" s="22">
        <v>15</v>
      </c>
      <c r="W40" s="27">
        <v>1.9815</v>
      </c>
      <c r="X40" s="28">
        <v>4916</v>
      </c>
      <c r="Y40" s="29">
        <v>100</v>
      </c>
    </row>
    <row r="41" spans="1:25" s="19" customFormat="1" ht="15" customHeight="1" x14ac:dyDescent="0.2">
      <c r="A41" s="18" t="s">
        <v>19</v>
      </c>
      <c r="B41" s="55" t="s">
        <v>54</v>
      </c>
      <c r="C41" s="44">
        <v>724</v>
      </c>
      <c r="D41" s="57">
        <v>3</v>
      </c>
      <c r="E41" s="46">
        <v>0.4249</v>
      </c>
      <c r="F41" s="47">
        <v>0</v>
      </c>
      <c r="G41" s="46">
        <v>0</v>
      </c>
      <c r="H41" s="47">
        <v>105</v>
      </c>
      <c r="I41" s="46">
        <v>14.8725</v>
      </c>
      <c r="J41" s="47">
        <v>368</v>
      </c>
      <c r="K41" s="46">
        <v>52.124600000000001</v>
      </c>
      <c r="L41" s="48">
        <v>191</v>
      </c>
      <c r="M41" s="46">
        <v>27.053999999999998</v>
      </c>
      <c r="N41" s="48">
        <v>2</v>
      </c>
      <c r="O41" s="46">
        <v>0.2833</v>
      </c>
      <c r="P41" s="49">
        <v>37</v>
      </c>
      <c r="Q41" s="50">
        <v>5.2408000000000001</v>
      </c>
      <c r="R41" s="45">
        <v>181</v>
      </c>
      <c r="S41" s="50">
        <v>25</v>
      </c>
      <c r="T41" s="45">
        <v>18</v>
      </c>
      <c r="U41" s="50">
        <v>2.4862000000000002</v>
      </c>
      <c r="V41" s="57">
        <v>40</v>
      </c>
      <c r="W41" s="52">
        <v>5.5248999999999997</v>
      </c>
      <c r="X41" s="53">
        <v>2618</v>
      </c>
      <c r="Y41" s="54">
        <v>100</v>
      </c>
    </row>
    <row r="42" spans="1:25" s="19" customFormat="1" ht="15" customHeight="1" x14ac:dyDescent="0.2">
      <c r="A42" s="18" t="s">
        <v>19</v>
      </c>
      <c r="B42" s="20" t="s">
        <v>55</v>
      </c>
      <c r="C42" s="33">
        <v>37</v>
      </c>
      <c r="D42" s="22">
        <v>4</v>
      </c>
      <c r="E42" s="23">
        <v>10.8108</v>
      </c>
      <c r="F42" s="24">
        <v>1</v>
      </c>
      <c r="G42" s="23">
        <v>2.7027000000000001</v>
      </c>
      <c r="H42" s="24">
        <v>0</v>
      </c>
      <c r="I42" s="23">
        <v>0</v>
      </c>
      <c r="J42" s="30">
        <v>11</v>
      </c>
      <c r="K42" s="23">
        <v>29.729700000000001</v>
      </c>
      <c r="L42" s="30">
        <v>21</v>
      </c>
      <c r="M42" s="23">
        <v>56.756999999999998</v>
      </c>
      <c r="N42" s="30">
        <v>0</v>
      </c>
      <c r="O42" s="23">
        <v>0</v>
      </c>
      <c r="P42" s="25">
        <v>0</v>
      </c>
      <c r="Q42" s="26">
        <v>0</v>
      </c>
      <c r="R42" s="31">
        <v>19</v>
      </c>
      <c r="S42" s="26">
        <v>51.351399999999998</v>
      </c>
      <c r="T42" s="31">
        <v>0</v>
      </c>
      <c r="U42" s="26">
        <v>0</v>
      </c>
      <c r="V42" s="22">
        <v>2</v>
      </c>
      <c r="W42" s="27">
        <v>5.4054000000000002</v>
      </c>
      <c r="X42" s="28">
        <v>481</v>
      </c>
      <c r="Y42" s="29">
        <v>100</v>
      </c>
    </row>
    <row r="43" spans="1:25" s="19" customFormat="1" ht="15" customHeight="1" x14ac:dyDescent="0.2">
      <c r="A43" s="18" t="s">
        <v>19</v>
      </c>
      <c r="B43" s="55" t="s">
        <v>56</v>
      </c>
      <c r="C43" s="44">
        <v>3647</v>
      </c>
      <c r="D43" s="45">
        <v>1</v>
      </c>
      <c r="E43" s="46">
        <v>2.76E-2</v>
      </c>
      <c r="F43" s="47">
        <v>5</v>
      </c>
      <c r="G43" s="46">
        <v>0.13800000000000001</v>
      </c>
      <c r="H43" s="48">
        <v>44</v>
      </c>
      <c r="I43" s="46">
        <v>1.2148000000000001</v>
      </c>
      <c r="J43" s="47">
        <v>2953</v>
      </c>
      <c r="K43" s="46">
        <v>81.529499999999999</v>
      </c>
      <c r="L43" s="47">
        <v>457</v>
      </c>
      <c r="M43" s="46">
        <v>12.617000000000001</v>
      </c>
      <c r="N43" s="47">
        <v>0</v>
      </c>
      <c r="O43" s="46">
        <v>0</v>
      </c>
      <c r="P43" s="49">
        <v>162</v>
      </c>
      <c r="Q43" s="50">
        <v>4.4726999999999997</v>
      </c>
      <c r="R43" s="57">
        <v>1034</v>
      </c>
      <c r="S43" s="50">
        <v>28.3521</v>
      </c>
      <c r="T43" s="57">
        <v>25</v>
      </c>
      <c r="U43" s="50">
        <v>0.6855</v>
      </c>
      <c r="V43" s="57">
        <v>47</v>
      </c>
      <c r="W43" s="52">
        <v>1.2887</v>
      </c>
      <c r="X43" s="53">
        <v>3631</v>
      </c>
      <c r="Y43" s="54">
        <v>100</v>
      </c>
    </row>
    <row r="44" spans="1:25" s="19" customFormat="1" ht="15" customHeight="1" x14ac:dyDescent="0.2">
      <c r="A44" s="18" t="s">
        <v>19</v>
      </c>
      <c r="B44" s="20" t="s">
        <v>57</v>
      </c>
      <c r="C44" s="21">
        <v>600</v>
      </c>
      <c r="D44" s="22">
        <v>143</v>
      </c>
      <c r="E44" s="23">
        <v>24.0336</v>
      </c>
      <c r="F44" s="30">
        <v>3</v>
      </c>
      <c r="G44" s="23">
        <v>0.50419999999999998</v>
      </c>
      <c r="H44" s="24">
        <v>73</v>
      </c>
      <c r="I44" s="23">
        <v>12.2689</v>
      </c>
      <c r="J44" s="24">
        <v>62</v>
      </c>
      <c r="K44" s="23">
        <v>10.420199999999999</v>
      </c>
      <c r="L44" s="24">
        <v>253</v>
      </c>
      <c r="M44" s="23">
        <v>42.521000000000001</v>
      </c>
      <c r="N44" s="30">
        <v>1</v>
      </c>
      <c r="O44" s="23">
        <v>0.1681</v>
      </c>
      <c r="P44" s="32">
        <v>60</v>
      </c>
      <c r="Q44" s="26">
        <v>10.084</v>
      </c>
      <c r="R44" s="31">
        <v>126</v>
      </c>
      <c r="S44" s="26">
        <v>21</v>
      </c>
      <c r="T44" s="31">
        <v>5</v>
      </c>
      <c r="U44" s="26">
        <v>0.83330000000000004</v>
      </c>
      <c r="V44" s="31">
        <v>18</v>
      </c>
      <c r="W44" s="27">
        <v>3</v>
      </c>
      <c r="X44" s="28">
        <v>1815</v>
      </c>
      <c r="Y44" s="29">
        <v>100</v>
      </c>
    </row>
    <row r="45" spans="1:25" s="19" customFormat="1" ht="15" customHeight="1" x14ac:dyDescent="0.2">
      <c r="A45" s="18" t="s">
        <v>19</v>
      </c>
      <c r="B45" s="55" t="s">
        <v>58</v>
      </c>
      <c r="C45" s="44">
        <v>133</v>
      </c>
      <c r="D45" s="57">
        <v>4</v>
      </c>
      <c r="E45" s="46">
        <v>3.0074999999999998</v>
      </c>
      <c r="F45" s="47">
        <v>2</v>
      </c>
      <c r="G45" s="46">
        <v>1.5038</v>
      </c>
      <c r="H45" s="48">
        <v>52</v>
      </c>
      <c r="I45" s="46">
        <v>39.097700000000003</v>
      </c>
      <c r="J45" s="47">
        <v>4</v>
      </c>
      <c r="K45" s="46">
        <v>3.0074999999999998</v>
      </c>
      <c r="L45" s="48">
        <v>65</v>
      </c>
      <c r="M45" s="46">
        <v>48.872</v>
      </c>
      <c r="N45" s="47">
        <v>1</v>
      </c>
      <c r="O45" s="46">
        <v>0.75190000000000001</v>
      </c>
      <c r="P45" s="49">
        <v>5</v>
      </c>
      <c r="Q45" s="50">
        <v>3.7593999999999999</v>
      </c>
      <c r="R45" s="45">
        <v>31</v>
      </c>
      <c r="S45" s="50">
        <v>23.308299999999999</v>
      </c>
      <c r="T45" s="45">
        <v>0</v>
      </c>
      <c r="U45" s="50">
        <v>0</v>
      </c>
      <c r="V45" s="57">
        <v>4</v>
      </c>
      <c r="W45" s="52">
        <v>3.0074999999999998</v>
      </c>
      <c r="X45" s="53">
        <v>1283</v>
      </c>
      <c r="Y45" s="54">
        <v>100</v>
      </c>
    </row>
    <row r="46" spans="1:25" s="19" customFormat="1" ht="15" customHeight="1" x14ac:dyDescent="0.2">
      <c r="A46" s="18" t="s">
        <v>19</v>
      </c>
      <c r="B46" s="20" t="s">
        <v>59</v>
      </c>
      <c r="C46" s="21">
        <v>1513</v>
      </c>
      <c r="D46" s="22">
        <v>2</v>
      </c>
      <c r="E46" s="23">
        <v>0.13289999999999999</v>
      </c>
      <c r="F46" s="24">
        <v>8</v>
      </c>
      <c r="G46" s="23">
        <v>0.53159999999999996</v>
      </c>
      <c r="H46" s="24">
        <v>125</v>
      </c>
      <c r="I46" s="23">
        <v>8.3056000000000001</v>
      </c>
      <c r="J46" s="24">
        <v>665</v>
      </c>
      <c r="K46" s="23">
        <v>44.186</v>
      </c>
      <c r="L46" s="30">
        <v>627</v>
      </c>
      <c r="M46" s="23">
        <v>41.661000000000001</v>
      </c>
      <c r="N46" s="30">
        <v>0</v>
      </c>
      <c r="O46" s="23">
        <v>0</v>
      </c>
      <c r="P46" s="32">
        <v>78</v>
      </c>
      <c r="Q46" s="26">
        <v>5.1826999999999996</v>
      </c>
      <c r="R46" s="22">
        <v>384</v>
      </c>
      <c r="S46" s="26">
        <v>25.38</v>
      </c>
      <c r="T46" s="22">
        <v>8</v>
      </c>
      <c r="U46" s="26">
        <v>0.52880000000000005</v>
      </c>
      <c r="V46" s="22">
        <v>25</v>
      </c>
      <c r="W46" s="27">
        <v>1.6523000000000001</v>
      </c>
      <c r="X46" s="28">
        <v>3027</v>
      </c>
      <c r="Y46" s="29">
        <v>100</v>
      </c>
    </row>
    <row r="47" spans="1:25" s="19" customFormat="1" ht="15" customHeight="1" x14ac:dyDescent="0.2">
      <c r="A47" s="18" t="s">
        <v>19</v>
      </c>
      <c r="B47" s="55" t="s">
        <v>60</v>
      </c>
      <c r="C47" s="58">
        <v>46</v>
      </c>
      <c r="D47" s="45">
        <v>5</v>
      </c>
      <c r="E47" s="46">
        <v>10.8696</v>
      </c>
      <c r="F47" s="48">
        <v>0</v>
      </c>
      <c r="G47" s="46">
        <v>0</v>
      </c>
      <c r="H47" s="48">
        <v>17</v>
      </c>
      <c r="I47" s="46">
        <v>36.956499999999998</v>
      </c>
      <c r="J47" s="48">
        <v>11</v>
      </c>
      <c r="K47" s="46">
        <v>23.913</v>
      </c>
      <c r="L47" s="48">
        <v>9</v>
      </c>
      <c r="M47" s="46">
        <v>19.565000000000001</v>
      </c>
      <c r="N47" s="47">
        <v>0</v>
      </c>
      <c r="O47" s="46">
        <v>0</v>
      </c>
      <c r="P47" s="49">
        <v>4</v>
      </c>
      <c r="Q47" s="50">
        <v>8.6957000000000004</v>
      </c>
      <c r="R47" s="57">
        <v>13</v>
      </c>
      <c r="S47" s="50">
        <v>28.260899999999999</v>
      </c>
      <c r="T47" s="57">
        <v>0</v>
      </c>
      <c r="U47" s="50">
        <v>0</v>
      </c>
      <c r="V47" s="45">
        <v>6</v>
      </c>
      <c r="W47" s="52">
        <v>13.0435</v>
      </c>
      <c r="X47" s="53">
        <v>308</v>
      </c>
      <c r="Y47" s="54">
        <v>100</v>
      </c>
    </row>
    <row r="48" spans="1:25" s="19" customFormat="1" ht="15" customHeight="1" x14ac:dyDescent="0.2">
      <c r="A48" s="18" t="s">
        <v>19</v>
      </c>
      <c r="B48" s="20" t="s">
        <v>61</v>
      </c>
      <c r="C48" s="21">
        <v>2535</v>
      </c>
      <c r="D48" s="31">
        <v>5</v>
      </c>
      <c r="E48" s="23">
        <v>0.20019999999999999</v>
      </c>
      <c r="F48" s="24">
        <v>1</v>
      </c>
      <c r="G48" s="23">
        <v>0.04</v>
      </c>
      <c r="H48" s="30">
        <v>106</v>
      </c>
      <c r="I48" s="23">
        <v>4.2450999999999999</v>
      </c>
      <c r="J48" s="24">
        <v>1539</v>
      </c>
      <c r="K48" s="23">
        <v>61.634</v>
      </c>
      <c r="L48" s="24">
        <v>761</v>
      </c>
      <c r="M48" s="23">
        <v>30.477</v>
      </c>
      <c r="N48" s="30">
        <v>0</v>
      </c>
      <c r="O48" s="23">
        <v>0</v>
      </c>
      <c r="P48" s="32">
        <v>85</v>
      </c>
      <c r="Q48" s="26">
        <v>3.4041000000000001</v>
      </c>
      <c r="R48" s="31">
        <v>566</v>
      </c>
      <c r="S48" s="26">
        <v>22.327400000000001</v>
      </c>
      <c r="T48" s="31">
        <v>38</v>
      </c>
      <c r="U48" s="26">
        <v>1.4990000000000001</v>
      </c>
      <c r="V48" s="31">
        <v>54</v>
      </c>
      <c r="W48" s="27">
        <v>2.1301999999999999</v>
      </c>
      <c r="X48" s="28">
        <v>1236</v>
      </c>
      <c r="Y48" s="29">
        <v>100</v>
      </c>
    </row>
    <row r="49" spans="1:25" s="19" customFormat="1" ht="15" customHeight="1" x14ac:dyDescent="0.2">
      <c r="A49" s="18" t="s">
        <v>19</v>
      </c>
      <c r="B49" s="55" t="s">
        <v>62</v>
      </c>
      <c r="C49" s="58">
        <v>19</v>
      </c>
      <c r="D49" s="45">
        <v>7</v>
      </c>
      <c r="E49" s="46">
        <v>36.842100000000002</v>
      </c>
      <c r="F49" s="47">
        <v>0</v>
      </c>
      <c r="G49" s="46">
        <v>0</v>
      </c>
      <c r="H49" s="47">
        <v>0</v>
      </c>
      <c r="I49" s="46">
        <v>0</v>
      </c>
      <c r="J49" s="47">
        <v>1</v>
      </c>
      <c r="K49" s="46">
        <v>5.2632000000000003</v>
      </c>
      <c r="L49" s="48">
        <v>11</v>
      </c>
      <c r="M49" s="46">
        <v>57.895000000000003</v>
      </c>
      <c r="N49" s="48">
        <v>0</v>
      </c>
      <c r="O49" s="46">
        <v>0</v>
      </c>
      <c r="P49" s="49">
        <v>0</v>
      </c>
      <c r="Q49" s="50">
        <v>0</v>
      </c>
      <c r="R49" s="57">
        <v>8</v>
      </c>
      <c r="S49" s="50">
        <v>42.1053</v>
      </c>
      <c r="T49" s="57">
        <v>0</v>
      </c>
      <c r="U49" s="50">
        <v>0</v>
      </c>
      <c r="V49" s="57">
        <v>0</v>
      </c>
      <c r="W49" s="52">
        <v>0</v>
      </c>
      <c r="X49" s="53">
        <v>688</v>
      </c>
      <c r="Y49" s="54">
        <v>100</v>
      </c>
    </row>
    <row r="50" spans="1:25" s="19" customFormat="1" ht="15" customHeight="1" x14ac:dyDescent="0.2">
      <c r="A50" s="18" t="s">
        <v>19</v>
      </c>
      <c r="B50" s="20" t="s">
        <v>63</v>
      </c>
      <c r="C50" s="21">
        <v>5761</v>
      </c>
      <c r="D50" s="22">
        <v>12</v>
      </c>
      <c r="E50" s="23">
        <v>0.21199999999999999</v>
      </c>
      <c r="F50" s="24">
        <v>19</v>
      </c>
      <c r="G50" s="23">
        <v>0.3357</v>
      </c>
      <c r="H50" s="30">
        <v>286</v>
      </c>
      <c r="I50" s="23">
        <v>5.0529999999999999</v>
      </c>
      <c r="J50" s="24">
        <v>2914</v>
      </c>
      <c r="K50" s="23">
        <v>51.484099999999998</v>
      </c>
      <c r="L50" s="24">
        <v>2340</v>
      </c>
      <c r="M50" s="23">
        <v>41.343000000000004</v>
      </c>
      <c r="N50" s="30">
        <v>2</v>
      </c>
      <c r="O50" s="23">
        <v>3.5299999999999998E-2</v>
      </c>
      <c r="P50" s="32">
        <v>87</v>
      </c>
      <c r="Q50" s="26">
        <v>1.5370999999999999</v>
      </c>
      <c r="R50" s="22">
        <v>1326</v>
      </c>
      <c r="S50" s="26">
        <v>23.0168</v>
      </c>
      <c r="T50" s="22">
        <v>101</v>
      </c>
      <c r="U50" s="26">
        <v>1.7532000000000001</v>
      </c>
      <c r="V50" s="22">
        <v>97</v>
      </c>
      <c r="W50" s="27">
        <v>1.6837</v>
      </c>
      <c r="X50" s="28">
        <v>1818</v>
      </c>
      <c r="Y50" s="29">
        <v>100</v>
      </c>
    </row>
    <row r="51" spans="1:25" s="19" customFormat="1" ht="15" customHeight="1" x14ac:dyDescent="0.2">
      <c r="A51" s="18" t="s">
        <v>19</v>
      </c>
      <c r="B51" s="55" t="s">
        <v>64</v>
      </c>
      <c r="C51" s="44">
        <v>13473</v>
      </c>
      <c r="D51" s="45">
        <v>40</v>
      </c>
      <c r="E51" s="46">
        <v>0.31659999999999999</v>
      </c>
      <c r="F51" s="48">
        <v>74</v>
      </c>
      <c r="G51" s="46">
        <v>0.5857</v>
      </c>
      <c r="H51" s="47">
        <v>6957</v>
      </c>
      <c r="I51" s="46">
        <v>55.061300000000003</v>
      </c>
      <c r="J51" s="47">
        <v>2729</v>
      </c>
      <c r="K51" s="46">
        <v>21.598700000000001</v>
      </c>
      <c r="L51" s="47">
        <v>2556</v>
      </c>
      <c r="M51" s="46">
        <v>20.23</v>
      </c>
      <c r="N51" s="48">
        <v>12</v>
      </c>
      <c r="O51" s="46">
        <v>9.5000000000000001E-2</v>
      </c>
      <c r="P51" s="49">
        <v>267</v>
      </c>
      <c r="Q51" s="50">
        <v>2.1132</v>
      </c>
      <c r="R51" s="45">
        <v>2627</v>
      </c>
      <c r="S51" s="50">
        <v>19.4983</v>
      </c>
      <c r="T51" s="45">
        <v>838</v>
      </c>
      <c r="U51" s="50">
        <v>6.2198000000000002</v>
      </c>
      <c r="V51" s="45">
        <v>1519</v>
      </c>
      <c r="W51" s="52">
        <v>11.2744</v>
      </c>
      <c r="X51" s="53">
        <v>8616</v>
      </c>
      <c r="Y51" s="54">
        <v>100</v>
      </c>
    </row>
    <row r="52" spans="1:25" s="19" customFormat="1" ht="15" customHeight="1" x14ac:dyDescent="0.2">
      <c r="A52" s="18" t="s">
        <v>19</v>
      </c>
      <c r="B52" s="20" t="s">
        <v>65</v>
      </c>
      <c r="C52" s="21">
        <v>209</v>
      </c>
      <c r="D52" s="31">
        <v>3</v>
      </c>
      <c r="E52" s="23">
        <v>1.4493</v>
      </c>
      <c r="F52" s="24">
        <v>2</v>
      </c>
      <c r="G52" s="23">
        <v>0.96619999999999995</v>
      </c>
      <c r="H52" s="30">
        <v>37</v>
      </c>
      <c r="I52" s="23">
        <v>17.874400000000001</v>
      </c>
      <c r="J52" s="30">
        <v>10</v>
      </c>
      <c r="K52" s="23">
        <v>4.8308999999999997</v>
      </c>
      <c r="L52" s="24">
        <v>145</v>
      </c>
      <c r="M52" s="23">
        <v>70.048000000000002</v>
      </c>
      <c r="N52" s="30">
        <v>8</v>
      </c>
      <c r="O52" s="23">
        <v>3.8647</v>
      </c>
      <c r="P52" s="25">
        <v>2</v>
      </c>
      <c r="Q52" s="26">
        <v>0.96619999999999995</v>
      </c>
      <c r="R52" s="22">
        <v>56</v>
      </c>
      <c r="S52" s="26">
        <v>26.7943</v>
      </c>
      <c r="T52" s="22">
        <v>2</v>
      </c>
      <c r="U52" s="26">
        <v>0.95689999999999997</v>
      </c>
      <c r="V52" s="22">
        <v>17</v>
      </c>
      <c r="W52" s="27">
        <v>8.1340000000000003</v>
      </c>
      <c r="X52" s="28">
        <v>1009</v>
      </c>
      <c r="Y52" s="29">
        <v>100</v>
      </c>
    </row>
    <row r="53" spans="1:25" s="19" customFormat="1" ht="15" customHeight="1" x14ac:dyDescent="0.2">
      <c r="A53" s="18" t="s">
        <v>19</v>
      </c>
      <c r="B53" s="55" t="s">
        <v>66</v>
      </c>
      <c r="C53" s="58">
        <v>27</v>
      </c>
      <c r="D53" s="57">
        <v>0</v>
      </c>
      <c r="E53" s="46">
        <v>0</v>
      </c>
      <c r="F53" s="47">
        <v>1</v>
      </c>
      <c r="G53" s="46">
        <v>4</v>
      </c>
      <c r="H53" s="48">
        <v>0</v>
      </c>
      <c r="I53" s="46">
        <v>0</v>
      </c>
      <c r="J53" s="47">
        <v>1</v>
      </c>
      <c r="K53" s="46">
        <v>4</v>
      </c>
      <c r="L53" s="48">
        <v>22</v>
      </c>
      <c r="M53" s="46">
        <v>88</v>
      </c>
      <c r="N53" s="48">
        <v>0</v>
      </c>
      <c r="O53" s="46">
        <v>0</v>
      </c>
      <c r="P53" s="49">
        <v>1</v>
      </c>
      <c r="Q53" s="50">
        <v>4</v>
      </c>
      <c r="R53" s="57">
        <v>20</v>
      </c>
      <c r="S53" s="50">
        <v>74.074100000000001</v>
      </c>
      <c r="T53" s="57">
        <v>2</v>
      </c>
      <c r="U53" s="50">
        <v>7.4074</v>
      </c>
      <c r="V53" s="45">
        <v>0</v>
      </c>
      <c r="W53" s="52">
        <v>0</v>
      </c>
      <c r="X53" s="53">
        <v>306</v>
      </c>
      <c r="Y53" s="54">
        <v>100</v>
      </c>
    </row>
    <row r="54" spans="1:25" s="19" customFormat="1" ht="15" customHeight="1" x14ac:dyDescent="0.2">
      <c r="A54" s="18" t="s">
        <v>19</v>
      </c>
      <c r="B54" s="20" t="s">
        <v>67</v>
      </c>
      <c r="C54" s="21">
        <v>957</v>
      </c>
      <c r="D54" s="31">
        <v>2</v>
      </c>
      <c r="E54" s="23">
        <v>0.21190000000000001</v>
      </c>
      <c r="F54" s="24">
        <v>0</v>
      </c>
      <c r="G54" s="34">
        <v>0</v>
      </c>
      <c r="H54" s="30">
        <v>28</v>
      </c>
      <c r="I54" s="34">
        <v>2.9661</v>
      </c>
      <c r="J54" s="24">
        <v>484</v>
      </c>
      <c r="K54" s="23">
        <v>51.2712</v>
      </c>
      <c r="L54" s="24">
        <v>392</v>
      </c>
      <c r="M54" s="23">
        <v>41.524999999999999</v>
      </c>
      <c r="N54" s="24">
        <v>13</v>
      </c>
      <c r="O54" s="23">
        <v>1.3771</v>
      </c>
      <c r="P54" s="32">
        <v>25</v>
      </c>
      <c r="Q54" s="26">
        <v>2.6482999999999999</v>
      </c>
      <c r="R54" s="22">
        <v>202</v>
      </c>
      <c r="S54" s="26">
        <v>21.107600000000001</v>
      </c>
      <c r="T54" s="22">
        <v>13</v>
      </c>
      <c r="U54" s="26">
        <v>1.3584000000000001</v>
      </c>
      <c r="V54" s="31">
        <v>7</v>
      </c>
      <c r="W54" s="27">
        <v>0.73150000000000004</v>
      </c>
      <c r="X54" s="28">
        <v>1971</v>
      </c>
      <c r="Y54" s="29">
        <v>100</v>
      </c>
    </row>
    <row r="55" spans="1:25" s="19" customFormat="1" ht="15" customHeight="1" x14ac:dyDescent="0.2">
      <c r="A55" s="18" t="s">
        <v>19</v>
      </c>
      <c r="B55" s="55" t="s">
        <v>68</v>
      </c>
      <c r="C55" s="44">
        <v>787</v>
      </c>
      <c r="D55" s="45">
        <v>12</v>
      </c>
      <c r="E55" s="46">
        <v>1.6282000000000001</v>
      </c>
      <c r="F55" s="47">
        <v>30</v>
      </c>
      <c r="G55" s="46">
        <v>4.0705999999999998</v>
      </c>
      <c r="H55" s="48">
        <v>110</v>
      </c>
      <c r="I55" s="46">
        <v>14.9254</v>
      </c>
      <c r="J55" s="48">
        <v>32</v>
      </c>
      <c r="K55" s="46">
        <v>4.3418999999999999</v>
      </c>
      <c r="L55" s="47">
        <v>488</v>
      </c>
      <c r="M55" s="46">
        <v>66.213999999999999</v>
      </c>
      <c r="N55" s="47">
        <v>2</v>
      </c>
      <c r="O55" s="46">
        <v>0.27139999999999997</v>
      </c>
      <c r="P55" s="56">
        <v>63</v>
      </c>
      <c r="Q55" s="50">
        <v>8.5481999999999996</v>
      </c>
      <c r="R55" s="45">
        <v>172</v>
      </c>
      <c r="S55" s="50">
        <v>21.8551</v>
      </c>
      <c r="T55" s="45">
        <v>50</v>
      </c>
      <c r="U55" s="50">
        <v>6.3532000000000002</v>
      </c>
      <c r="V55" s="57">
        <v>7</v>
      </c>
      <c r="W55" s="52">
        <v>0.88949999999999996</v>
      </c>
      <c r="X55" s="53">
        <v>2305</v>
      </c>
      <c r="Y55" s="54">
        <v>100</v>
      </c>
    </row>
    <row r="56" spans="1:25" s="19" customFormat="1" ht="15" customHeight="1" x14ac:dyDescent="0.2">
      <c r="A56" s="18" t="s">
        <v>19</v>
      </c>
      <c r="B56" s="20" t="s">
        <v>69</v>
      </c>
      <c r="C56" s="21">
        <v>623</v>
      </c>
      <c r="D56" s="22">
        <v>1</v>
      </c>
      <c r="E56" s="23">
        <v>0.16420000000000001</v>
      </c>
      <c r="F56" s="24">
        <v>1</v>
      </c>
      <c r="G56" s="23">
        <v>0.16420000000000001</v>
      </c>
      <c r="H56" s="24">
        <v>11</v>
      </c>
      <c r="I56" s="23">
        <v>1.8062</v>
      </c>
      <c r="J56" s="30">
        <v>65</v>
      </c>
      <c r="K56" s="23">
        <v>10.6732</v>
      </c>
      <c r="L56" s="24">
        <v>518</v>
      </c>
      <c r="M56" s="23">
        <v>85.057000000000002</v>
      </c>
      <c r="N56" s="30">
        <v>0</v>
      </c>
      <c r="O56" s="23">
        <v>0</v>
      </c>
      <c r="P56" s="25">
        <v>13</v>
      </c>
      <c r="Q56" s="26">
        <v>2.1345999999999998</v>
      </c>
      <c r="R56" s="31">
        <v>133</v>
      </c>
      <c r="S56" s="26">
        <v>21.348299999999998</v>
      </c>
      <c r="T56" s="31">
        <v>14</v>
      </c>
      <c r="U56" s="26">
        <v>2.2471999999999999</v>
      </c>
      <c r="V56" s="31">
        <v>1</v>
      </c>
      <c r="W56" s="27">
        <v>0.1605</v>
      </c>
      <c r="X56" s="28">
        <v>720</v>
      </c>
      <c r="Y56" s="29">
        <v>100</v>
      </c>
    </row>
    <row r="57" spans="1:25" s="19" customFormat="1" ht="15" customHeight="1" x14ac:dyDescent="0.2">
      <c r="A57" s="18" t="s">
        <v>19</v>
      </c>
      <c r="B57" s="55" t="s">
        <v>70</v>
      </c>
      <c r="C57" s="44">
        <v>544</v>
      </c>
      <c r="D57" s="45">
        <v>5</v>
      </c>
      <c r="E57" s="46">
        <v>0.91910000000000003</v>
      </c>
      <c r="F57" s="48">
        <v>1</v>
      </c>
      <c r="G57" s="46">
        <v>0.18379999999999999</v>
      </c>
      <c r="H57" s="47">
        <v>54</v>
      </c>
      <c r="I57" s="46">
        <v>9.9265000000000008</v>
      </c>
      <c r="J57" s="47">
        <v>408</v>
      </c>
      <c r="K57" s="46">
        <v>75</v>
      </c>
      <c r="L57" s="47">
        <v>64</v>
      </c>
      <c r="M57" s="46">
        <v>11.765000000000001</v>
      </c>
      <c r="N57" s="47">
        <v>0</v>
      </c>
      <c r="O57" s="46">
        <v>0</v>
      </c>
      <c r="P57" s="56">
        <v>12</v>
      </c>
      <c r="Q57" s="50">
        <v>2.2059000000000002</v>
      </c>
      <c r="R57" s="57">
        <v>205</v>
      </c>
      <c r="S57" s="50">
        <v>37.683799999999998</v>
      </c>
      <c r="T57" s="57">
        <v>0</v>
      </c>
      <c r="U57" s="50">
        <v>0</v>
      </c>
      <c r="V57" s="57">
        <v>17</v>
      </c>
      <c r="W57" s="52">
        <v>3.125</v>
      </c>
      <c r="X57" s="53">
        <v>2232</v>
      </c>
      <c r="Y57" s="54">
        <v>100</v>
      </c>
    </row>
    <row r="58" spans="1:25" s="19" customFormat="1" ht="15" customHeight="1" thickBot="1" x14ac:dyDescent="0.25">
      <c r="A58" s="18" t="s">
        <v>19</v>
      </c>
      <c r="B58" s="59" t="s">
        <v>71</v>
      </c>
      <c r="C58" s="60">
        <v>1</v>
      </c>
      <c r="D58" s="61">
        <v>0</v>
      </c>
      <c r="E58" s="62">
        <v>0</v>
      </c>
      <c r="F58" s="63">
        <v>0</v>
      </c>
      <c r="G58" s="62">
        <v>0</v>
      </c>
      <c r="H58" s="64">
        <v>0</v>
      </c>
      <c r="I58" s="62">
        <v>0</v>
      </c>
      <c r="J58" s="63">
        <v>0</v>
      </c>
      <c r="K58" s="62">
        <v>0</v>
      </c>
      <c r="L58" s="63">
        <v>1</v>
      </c>
      <c r="M58" s="62">
        <v>100</v>
      </c>
      <c r="N58" s="63">
        <v>0</v>
      </c>
      <c r="O58" s="62">
        <v>0</v>
      </c>
      <c r="P58" s="65">
        <v>0</v>
      </c>
      <c r="Q58" s="66">
        <v>0</v>
      </c>
      <c r="R58" s="67">
        <v>0</v>
      </c>
      <c r="S58" s="66">
        <v>0</v>
      </c>
      <c r="T58" s="67">
        <v>0</v>
      </c>
      <c r="U58" s="66">
        <v>0</v>
      </c>
      <c r="V58" s="67">
        <v>0</v>
      </c>
      <c r="W58" s="68">
        <v>0</v>
      </c>
      <c r="X58" s="69">
        <v>365</v>
      </c>
      <c r="Y58" s="70">
        <v>100</v>
      </c>
    </row>
    <row r="59" spans="1:25" s="36" customFormat="1" ht="15" customHeight="1" x14ac:dyDescent="0.2">
      <c r="A59" s="38"/>
      <c r="B59" s="42"/>
      <c r="C59" s="35"/>
      <c r="D59" s="35"/>
      <c r="E59" s="35"/>
      <c r="F59" s="35"/>
      <c r="G59" s="35"/>
      <c r="H59" s="35"/>
      <c r="I59" s="35"/>
      <c r="J59" s="35"/>
      <c r="K59" s="35"/>
      <c r="L59" s="35"/>
      <c r="M59" s="35"/>
      <c r="N59" s="35"/>
      <c r="O59" s="35"/>
      <c r="P59" s="35"/>
      <c r="Q59" s="35"/>
      <c r="R59" s="35"/>
      <c r="S59" s="35"/>
      <c r="T59" s="35"/>
      <c r="U59" s="35"/>
      <c r="V59" s="40"/>
      <c r="W59" s="41"/>
      <c r="X59" s="35"/>
      <c r="Y59" s="35"/>
    </row>
    <row r="60" spans="1:25" s="36" customFormat="1" ht="15" customHeight="1" x14ac:dyDescent="0.2">
      <c r="A60" s="38"/>
      <c r="B60" s="73" t="s">
        <v>72</v>
      </c>
      <c r="C60" s="35"/>
      <c r="D60" s="35"/>
      <c r="E60" s="35"/>
      <c r="F60" s="35"/>
      <c r="G60" s="35"/>
      <c r="H60" s="35"/>
      <c r="I60" s="35"/>
      <c r="J60" s="35"/>
      <c r="K60" s="35"/>
      <c r="L60" s="35"/>
      <c r="M60" s="35"/>
      <c r="N60" s="35"/>
      <c r="O60" s="35"/>
      <c r="P60" s="35"/>
      <c r="Q60" s="35"/>
      <c r="R60" s="35"/>
      <c r="S60" s="35"/>
      <c r="T60" s="35"/>
      <c r="U60" s="35"/>
      <c r="V60" s="35"/>
      <c r="W60" s="35"/>
      <c r="X60" s="40"/>
      <c r="Y60" s="41"/>
    </row>
    <row r="61" spans="1:25" s="19" customFormat="1" ht="15" customHeight="1" x14ac:dyDescent="0.2">
      <c r="A61" s="18"/>
      <c r="B61" s="39" t="s">
        <v>73</v>
      </c>
      <c r="C61" s="75"/>
      <c r="D61" s="75"/>
      <c r="E61" s="75"/>
      <c r="F61" s="75"/>
      <c r="G61" s="75"/>
      <c r="H61" s="75"/>
      <c r="I61" s="75"/>
      <c r="J61" s="75"/>
      <c r="K61" s="75"/>
      <c r="L61" s="75"/>
      <c r="M61" s="75"/>
      <c r="N61" s="75"/>
      <c r="O61" s="75"/>
      <c r="P61" s="75"/>
      <c r="Q61" s="75"/>
      <c r="R61" s="75"/>
      <c r="S61" s="75"/>
      <c r="T61" s="75"/>
      <c r="U61" s="75"/>
      <c r="V61" s="75"/>
      <c r="W61" s="75"/>
      <c r="X61" s="75"/>
      <c r="Y61" s="75"/>
    </row>
    <row r="62" spans="1:25" s="36" customFormat="1" ht="14.1" customHeight="1" x14ac:dyDescent="0.2">
      <c r="B62" s="39" t="s">
        <v>74</v>
      </c>
      <c r="C62" s="75"/>
      <c r="D62" s="75"/>
      <c r="E62" s="75"/>
      <c r="F62" s="75"/>
      <c r="G62" s="75"/>
      <c r="H62" s="75"/>
      <c r="I62" s="75"/>
      <c r="J62" s="75"/>
      <c r="K62" s="75"/>
      <c r="L62" s="75"/>
      <c r="M62" s="75"/>
      <c r="N62" s="75"/>
      <c r="O62" s="75"/>
      <c r="P62" s="75"/>
      <c r="Q62" s="75"/>
      <c r="R62" s="75"/>
      <c r="S62" s="75"/>
      <c r="T62" s="75"/>
      <c r="U62" s="75"/>
      <c r="V62" s="75"/>
      <c r="W62" s="75"/>
      <c r="X62" s="75"/>
      <c r="Y62" s="75"/>
    </row>
    <row r="63" spans="1:25" s="36" customFormat="1" ht="15" customHeight="1" x14ac:dyDescent="0.2">
      <c r="A63" s="38"/>
      <c r="B63" s="39" t="str">
        <f>CONCATENATE("NOTE: Table reads (for US Totals):  Of all ",TEXT(C7,"#,##0")," public school students who were ",LOWER(A7),", ",TEXT(T7,"#,##0")," (",TEXT(U7,"0.0"),"%) were served solely under Section 504 and ",TEXT(R7,"#,##0")," (",TEXT(S7,"0.0"),"%) were served under IDEA.")</f>
        <v>NOTE: Table reads (for US Totals):  Of all 65,040 public school students who were transferred to an alternative school, 1,872 (2.9%) were served solely under Section 504 and 14,012 (21.5%) were served under IDEA.</v>
      </c>
      <c r="C63" s="35"/>
      <c r="D63" s="35"/>
      <c r="E63" s="35"/>
      <c r="F63" s="35"/>
      <c r="G63" s="35"/>
      <c r="H63" s="35"/>
      <c r="I63" s="35"/>
      <c r="J63" s="35"/>
      <c r="K63" s="35"/>
      <c r="L63" s="35"/>
      <c r="M63" s="35"/>
      <c r="N63" s="35"/>
      <c r="O63" s="35"/>
      <c r="P63" s="35"/>
      <c r="Q63" s="35"/>
      <c r="R63" s="35"/>
      <c r="S63" s="35"/>
      <c r="T63" s="35"/>
      <c r="U63" s="35"/>
      <c r="V63" s="40"/>
      <c r="W63" s="41"/>
      <c r="X63" s="35"/>
      <c r="Y63" s="35"/>
    </row>
    <row r="64" spans="1:25" s="36" customFormat="1" ht="15" customHeight="1" x14ac:dyDescent="0.2">
      <c r="A64" s="38"/>
      <c r="B64" s="39" t="str">
        <f>CONCATENATE("            Table reads (for US Race/Ethnicity):  Of all ",TEXT(A3,"#,##0")," public school students with and without disabilities who were ",LOWER(A7), ", ",TEXT(D7,"#,##0")," (",TEXT(E7,"0.0"),"%) were American Indian or Alaska Native students with or without disabilities served under IDEA.")</f>
        <v xml:space="preserve">            Table reads (for US Race/Ethnicity):  Of all 63,168 public school students with and without disabilities who were transferred to an alternative school, 460 (0.7%) were American Indian or Alaska Native students with or without disabilities served under IDEA.</v>
      </c>
      <c r="C64" s="35"/>
      <c r="D64" s="35"/>
      <c r="E64" s="35"/>
      <c r="F64" s="35"/>
      <c r="G64" s="35"/>
      <c r="H64" s="35"/>
      <c r="I64" s="35"/>
      <c r="J64" s="35"/>
      <c r="K64" s="35"/>
      <c r="L64" s="35"/>
      <c r="M64" s="35"/>
      <c r="N64" s="35"/>
      <c r="O64" s="35"/>
      <c r="P64" s="35"/>
      <c r="Q64" s="35"/>
      <c r="R64" s="35"/>
      <c r="S64" s="35"/>
      <c r="T64" s="35"/>
      <c r="U64" s="35"/>
      <c r="V64" s="40"/>
      <c r="W64" s="41"/>
      <c r="X64" s="35"/>
      <c r="Y64" s="35"/>
    </row>
    <row r="65" spans="1:25" s="36" customFormat="1" ht="15" customHeight="1" x14ac:dyDescent="0.2">
      <c r="A65" s="38"/>
      <c r="B65" s="75" t="s">
        <v>75</v>
      </c>
      <c r="C65" s="35"/>
      <c r="D65" s="35"/>
      <c r="E65" s="35"/>
      <c r="F65" s="35"/>
      <c r="G65" s="35"/>
      <c r="H65" s="35"/>
      <c r="I65" s="35"/>
      <c r="J65" s="35"/>
      <c r="K65" s="35"/>
      <c r="L65" s="35"/>
      <c r="M65" s="35"/>
      <c r="N65" s="35"/>
      <c r="O65" s="35"/>
      <c r="P65" s="35"/>
      <c r="Q65" s="35"/>
      <c r="R65" s="35"/>
      <c r="S65" s="35"/>
      <c r="T65" s="35"/>
      <c r="U65" s="35"/>
      <c r="V65" s="40"/>
      <c r="W65" s="41"/>
      <c r="X65" s="35"/>
      <c r="Y65" s="35"/>
    </row>
    <row r="66" spans="1:25" s="36" customFormat="1" ht="15" customHeight="1" x14ac:dyDescent="0.2">
      <c r="A66" s="38"/>
      <c r="B66" s="75" t="s">
        <v>76</v>
      </c>
      <c r="C66" s="1"/>
      <c r="D66" s="1"/>
      <c r="E66" s="1"/>
      <c r="F66" s="1"/>
      <c r="G66" s="1"/>
      <c r="H66" s="1"/>
      <c r="I66" s="1"/>
      <c r="J66" s="1"/>
      <c r="K66" s="1"/>
      <c r="L66" s="1"/>
      <c r="M66" s="1"/>
      <c r="N66" s="1"/>
      <c r="O66" s="1"/>
      <c r="P66" s="1"/>
      <c r="Q66" s="1"/>
      <c r="R66" s="1"/>
      <c r="S66" s="1"/>
      <c r="T66" s="1"/>
      <c r="U66" s="1"/>
      <c r="V66" s="3"/>
      <c r="W66" s="4"/>
      <c r="X66" s="1"/>
      <c r="Y66" s="1"/>
    </row>
    <row r="67" spans="1:25" ht="15" customHeight="1" x14ac:dyDescent="0.2">
      <c r="B67" s="35"/>
    </row>
    <row r="68" spans="1:25" ht="15" customHeight="1" x14ac:dyDescent="0.2">
      <c r="B68" s="35"/>
    </row>
  </sheetData>
  <sortState ref="A8:Y58">
    <sortCondition ref="B8:B58"/>
  </sortState>
  <mergeCells count="15">
    <mergeCell ref="Y4:Y5"/>
    <mergeCell ref="D5:E5"/>
    <mergeCell ref="F5:G5"/>
    <mergeCell ref="H5:I5"/>
    <mergeCell ref="J5:K5"/>
    <mergeCell ref="L5:M5"/>
    <mergeCell ref="T4:U5"/>
    <mergeCell ref="R4:S5"/>
    <mergeCell ref="N5:O5"/>
    <mergeCell ref="P5:Q5"/>
    <mergeCell ref="B4:B5"/>
    <mergeCell ref="C4:C5"/>
    <mergeCell ref="D4:Q4"/>
    <mergeCell ref="V4:W5"/>
    <mergeCell ref="X4:X5"/>
  </mergeCells>
  <phoneticPr fontId="21" type="noConversion"/>
  <printOptions horizontalCentered="1"/>
  <pageMargins left="0.25" right="0.25" top="1" bottom="1" header="0.5" footer="0.5"/>
  <pageSetup paperSize="3" scale="69" orientation="landscape" horizontalDpi="4294967292" verticalDpi="4294967292"/>
  <extLst>
    <ext xmlns:mx="http://schemas.microsoft.com/office/mac/excel/2008/main" uri="{64002731-A6B0-56B0-2670-7721B7C09600}">
      <mx:PLV Mode="0" OnePage="0" WScale="4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Y68"/>
  <sheetViews>
    <sheetView showGridLines="0" zoomScale="80" zoomScaleNormal="80" workbookViewId="0"/>
  </sheetViews>
  <sheetFormatPr defaultColWidth="12.1640625" defaultRowHeight="15" customHeight="1" x14ac:dyDescent="0.2"/>
  <cols>
    <col min="1" max="1" width="2.83203125" style="7" customWidth="1"/>
    <col min="2" max="2" width="21.83203125" style="1" customWidth="1"/>
    <col min="3" max="21" width="14.83203125" style="1" customWidth="1"/>
    <col min="22" max="22" width="14.83203125" style="3" customWidth="1"/>
    <col min="23" max="23" width="14.83203125" style="4" customWidth="1"/>
    <col min="24" max="25" width="14.83203125" style="1" customWidth="1"/>
    <col min="26" max="16384" width="12.1640625" style="5"/>
  </cols>
  <sheetData>
    <row r="2" spans="1:25" s="2" customFormat="1" ht="15" customHeight="1" x14ac:dyDescent="0.25">
      <c r="A2" s="6"/>
      <c r="B2" s="78" t="str">
        <f>CONCATENATE("Number and percentage of public school male students ",A7, ", by race/ethnicity, disability status, and English proficiency, by state: School Year 2015-16")</f>
        <v>Number and percentage of public school male students transferred to an alternative school, by race/ethnicity, disability status, and English proficiency, by state: School Year 2015-16</v>
      </c>
      <c r="C2" s="78"/>
      <c r="D2" s="78"/>
      <c r="E2" s="78"/>
      <c r="F2" s="78"/>
      <c r="G2" s="78"/>
      <c r="H2" s="78"/>
      <c r="I2" s="78"/>
      <c r="J2" s="78"/>
      <c r="K2" s="78"/>
      <c r="L2" s="78"/>
      <c r="M2" s="78"/>
      <c r="N2" s="78"/>
      <c r="O2" s="78"/>
      <c r="P2" s="78"/>
      <c r="Q2" s="78"/>
      <c r="R2" s="78"/>
      <c r="S2" s="78"/>
      <c r="T2" s="78"/>
      <c r="U2" s="78"/>
      <c r="V2" s="78"/>
      <c r="W2" s="78"/>
    </row>
    <row r="3" spans="1:25" s="1" customFormat="1" ht="15" customHeight="1" thickBot="1" x14ac:dyDescent="0.3">
      <c r="A3" s="74">
        <f>C7-T7</f>
        <v>45310</v>
      </c>
      <c r="B3" s="77"/>
      <c r="C3" s="76"/>
      <c r="D3" s="76"/>
      <c r="E3" s="76"/>
      <c r="F3" s="76"/>
      <c r="G3" s="76"/>
      <c r="H3" s="76"/>
      <c r="I3" s="76"/>
      <c r="J3" s="76"/>
      <c r="K3" s="76"/>
      <c r="L3" s="76"/>
      <c r="M3" s="76"/>
      <c r="N3" s="76"/>
      <c r="O3" s="76"/>
      <c r="P3" s="76"/>
      <c r="Q3" s="76"/>
      <c r="R3" s="76"/>
      <c r="S3" s="76"/>
      <c r="T3" s="76"/>
      <c r="U3" s="76"/>
      <c r="V3" s="76"/>
      <c r="W3" s="3"/>
      <c r="X3" s="76"/>
      <c r="Y3" s="76"/>
    </row>
    <row r="4" spans="1:25" s="9" customFormat="1" ht="24.95" customHeight="1" x14ac:dyDescent="0.2">
      <c r="A4" s="8"/>
      <c r="B4" s="79" t="s">
        <v>0</v>
      </c>
      <c r="C4" s="81" t="s">
        <v>1</v>
      </c>
      <c r="D4" s="83" t="s">
        <v>82</v>
      </c>
      <c r="E4" s="84"/>
      <c r="F4" s="84"/>
      <c r="G4" s="84"/>
      <c r="H4" s="84"/>
      <c r="I4" s="84"/>
      <c r="J4" s="84"/>
      <c r="K4" s="84"/>
      <c r="L4" s="84"/>
      <c r="M4" s="84"/>
      <c r="N4" s="84"/>
      <c r="O4" s="84"/>
      <c r="P4" s="84"/>
      <c r="Q4" s="85"/>
      <c r="R4" s="86" t="s">
        <v>2</v>
      </c>
      <c r="S4" s="87"/>
      <c r="T4" s="86" t="s">
        <v>3</v>
      </c>
      <c r="U4" s="87"/>
      <c r="V4" s="86" t="s">
        <v>4</v>
      </c>
      <c r="W4" s="87"/>
      <c r="X4" s="90" t="s">
        <v>5</v>
      </c>
      <c r="Y4" s="92" t="s">
        <v>6</v>
      </c>
    </row>
    <row r="5" spans="1:25" s="9" customFormat="1" ht="24.95" customHeight="1" x14ac:dyDescent="0.2">
      <c r="A5" s="8"/>
      <c r="B5" s="80"/>
      <c r="C5" s="82"/>
      <c r="D5" s="94" t="s">
        <v>7</v>
      </c>
      <c r="E5" s="95"/>
      <c r="F5" s="96" t="s">
        <v>8</v>
      </c>
      <c r="G5" s="95"/>
      <c r="H5" s="97" t="s">
        <v>9</v>
      </c>
      <c r="I5" s="95"/>
      <c r="J5" s="97" t="s">
        <v>10</v>
      </c>
      <c r="K5" s="95"/>
      <c r="L5" s="97" t="s">
        <v>11</v>
      </c>
      <c r="M5" s="95"/>
      <c r="N5" s="97" t="s">
        <v>12</v>
      </c>
      <c r="O5" s="95"/>
      <c r="P5" s="97" t="s">
        <v>13</v>
      </c>
      <c r="Q5" s="98"/>
      <c r="R5" s="88"/>
      <c r="S5" s="89"/>
      <c r="T5" s="88"/>
      <c r="U5" s="89"/>
      <c r="V5" s="88"/>
      <c r="W5" s="89"/>
      <c r="X5" s="91"/>
      <c r="Y5" s="93"/>
    </row>
    <row r="6" spans="1:25" s="9" customFormat="1" ht="15" customHeight="1" thickBot="1" x14ac:dyDescent="0.25">
      <c r="A6" s="8"/>
      <c r="B6" s="10"/>
      <c r="C6" s="37"/>
      <c r="D6" s="11" t="s">
        <v>14</v>
      </c>
      <c r="E6" s="12" t="s">
        <v>15</v>
      </c>
      <c r="F6" s="13" t="s">
        <v>14</v>
      </c>
      <c r="G6" s="12" t="s">
        <v>15</v>
      </c>
      <c r="H6" s="13" t="s">
        <v>14</v>
      </c>
      <c r="I6" s="12" t="s">
        <v>15</v>
      </c>
      <c r="J6" s="13" t="s">
        <v>14</v>
      </c>
      <c r="K6" s="12" t="s">
        <v>15</v>
      </c>
      <c r="L6" s="13" t="s">
        <v>14</v>
      </c>
      <c r="M6" s="12" t="s">
        <v>15</v>
      </c>
      <c r="N6" s="13" t="s">
        <v>14</v>
      </c>
      <c r="O6" s="12" t="s">
        <v>15</v>
      </c>
      <c r="P6" s="13" t="s">
        <v>14</v>
      </c>
      <c r="Q6" s="14" t="s">
        <v>15</v>
      </c>
      <c r="R6" s="11" t="s">
        <v>14</v>
      </c>
      <c r="S6" s="15" t="s">
        <v>16</v>
      </c>
      <c r="T6" s="11" t="s">
        <v>14</v>
      </c>
      <c r="U6" s="15" t="s">
        <v>16</v>
      </c>
      <c r="V6" s="13" t="s">
        <v>14</v>
      </c>
      <c r="W6" s="15" t="s">
        <v>16</v>
      </c>
      <c r="X6" s="16"/>
      <c r="Y6" s="17"/>
    </row>
    <row r="7" spans="1:25" s="19" customFormat="1" ht="15" customHeight="1" x14ac:dyDescent="0.2">
      <c r="A7" s="18" t="str">
        <f>[1]Total!A7</f>
        <v>transferred to an alternative school</v>
      </c>
      <c r="B7" s="43" t="s">
        <v>18</v>
      </c>
      <c r="C7" s="44">
        <v>46751</v>
      </c>
      <c r="D7" s="45">
        <v>325</v>
      </c>
      <c r="E7" s="46">
        <v>0.71730000000000005</v>
      </c>
      <c r="F7" s="47">
        <v>273</v>
      </c>
      <c r="G7" s="46">
        <v>0.60250000000000004</v>
      </c>
      <c r="H7" s="47">
        <v>9265</v>
      </c>
      <c r="I7" s="46">
        <v>20.448</v>
      </c>
      <c r="J7" s="47">
        <v>19471</v>
      </c>
      <c r="K7" s="46">
        <v>42.972900000000003</v>
      </c>
      <c r="L7" s="47">
        <v>14553</v>
      </c>
      <c r="M7" s="46">
        <v>32.119</v>
      </c>
      <c r="N7" s="48">
        <v>98</v>
      </c>
      <c r="O7" s="46">
        <v>0.21629999999999999</v>
      </c>
      <c r="P7" s="49">
        <v>1325</v>
      </c>
      <c r="Q7" s="50">
        <v>2.9243000000000001</v>
      </c>
      <c r="R7" s="51">
        <v>11208</v>
      </c>
      <c r="S7" s="50">
        <v>23.973800000000001</v>
      </c>
      <c r="T7" s="51">
        <v>1441</v>
      </c>
      <c r="U7" s="50">
        <v>3.0823</v>
      </c>
      <c r="V7" s="51">
        <v>2503</v>
      </c>
      <c r="W7" s="52">
        <v>5.3539000000000003</v>
      </c>
      <c r="X7" s="53">
        <v>96360</v>
      </c>
      <c r="Y7" s="54">
        <v>99.988</v>
      </c>
    </row>
    <row r="8" spans="1:25" s="19" customFormat="1" ht="15" customHeight="1" x14ac:dyDescent="0.2">
      <c r="A8" s="18" t="s">
        <v>19</v>
      </c>
      <c r="B8" s="20" t="s">
        <v>20</v>
      </c>
      <c r="C8" s="21">
        <v>2297</v>
      </c>
      <c r="D8" s="22">
        <v>15</v>
      </c>
      <c r="E8" s="23">
        <v>0.6593</v>
      </c>
      <c r="F8" s="24">
        <v>8</v>
      </c>
      <c r="G8" s="23">
        <v>0.35160000000000002</v>
      </c>
      <c r="H8" s="30">
        <v>59</v>
      </c>
      <c r="I8" s="23">
        <v>2.5933999999999999</v>
      </c>
      <c r="J8" s="24">
        <v>1232</v>
      </c>
      <c r="K8" s="23">
        <v>54.153799999999997</v>
      </c>
      <c r="L8" s="24">
        <v>934</v>
      </c>
      <c r="M8" s="23">
        <v>41.055</v>
      </c>
      <c r="N8" s="24">
        <v>1</v>
      </c>
      <c r="O8" s="23">
        <v>4.3999999999999997E-2</v>
      </c>
      <c r="P8" s="32">
        <v>26</v>
      </c>
      <c r="Q8" s="26">
        <v>1.1429</v>
      </c>
      <c r="R8" s="22">
        <v>460</v>
      </c>
      <c r="S8" s="26">
        <v>20.0261</v>
      </c>
      <c r="T8" s="22">
        <v>22</v>
      </c>
      <c r="U8" s="26">
        <v>0.95779999999999998</v>
      </c>
      <c r="V8" s="31">
        <v>18</v>
      </c>
      <c r="W8" s="27">
        <v>0.78359999999999996</v>
      </c>
      <c r="X8" s="28">
        <v>1400</v>
      </c>
      <c r="Y8" s="29">
        <v>100</v>
      </c>
    </row>
    <row r="9" spans="1:25" s="19" customFormat="1" ht="15" customHeight="1" x14ac:dyDescent="0.2">
      <c r="A9" s="18" t="s">
        <v>19</v>
      </c>
      <c r="B9" s="55" t="s">
        <v>21</v>
      </c>
      <c r="C9" s="44">
        <v>2</v>
      </c>
      <c r="D9" s="45">
        <v>0</v>
      </c>
      <c r="E9" s="46">
        <v>0</v>
      </c>
      <c r="F9" s="47">
        <v>0</v>
      </c>
      <c r="G9" s="46">
        <v>0</v>
      </c>
      <c r="H9" s="47">
        <v>0</v>
      </c>
      <c r="I9" s="46">
        <v>0</v>
      </c>
      <c r="J9" s="48">
        <v>1</v>
      </c>
      <c r="K9" s="46">
        <v>50</v>
      </c>
      <c r="L9" s="48">
        <v>1</v>
      </c>
      <c r="M9" s="46">
        <v>50</v>
      </c>
      <c r="N9" s="47">
        <v>0</v>
      </c>
      <c r="O9" s="46">
        <v>0</v>
      </c>
      <c r="P9" s="56">
        <v>0</v>
      </c>
      <c r="Q9" s="50">
        <v>0</v>
      </c>
      <c r="R9" s="57">
        <v>0</v>
      </c>
      <c r="S9" s="50">
        <v>0</v>
      </c>
      <c r="T9" s="57">
        <v>0</v>
      </c>
      <c r="U9" s="50">
        <v>0</v>
      </c>
      <c r="V9" s="57">
        <v>0</v>
      </c>
      <c r="W9" s="52">
        <v>0</v>
      </c>
      <c r="X9" s="53">
        <v>503</v>
      </c>
      <c r="Y9" s="54">
        <v>100</v>
      </c>
    </row>
    <row r="10" spans="1:25" s="19" customFormat="1" ht="15" customHeight="1" x14ac:dyDescent="0.2">
      <c r="A10" s="18" t="s">
        <v>19</v>
      </c>
      <c r="B10" s="20" t="s">
        <v>22</v>
      </c>
      <c r="C10" s="21">
        <v>191</v>
      </c>
      <c r="D10" s="31">
        <v>42</v>
      </c>
      <c r="E10" s="23">
        <v>21.9895</v>
      </c>
      <c r="F10" s="24">
        <v>0</v>
      </c>
      <c r="G10" s="23">
        <v>0</v>
      </c>
      <c r="H10" s="30">
        <v>76</v>
      </c>
      <c r="I10" s="23">
        <v>39.790599999999998</v>
      </c>
      <c r="J10" s="24">
        <v>18</v>
      </c>
      <c r="K10" s="23">
        <v>9.4240999999999993</v>
      </c>
      <c r="L10" s="30">
        <v>49</v>
      </c>
      <c r="M10" s="23">
        <v>25.654</v>
      </c>
      <c r="N10" s="30">
        <v>0</v>
      </c>
      <c r="O10" s="23">
        <v>0</v>
      </c>
      <c r="P10" s="25">
        <v>6</v>
      </c>
      <c r="Q10" s="26">
        <v>3.1414</v>
      </c>
      <c r="R10" s="31">
        <v>102</v>
      </c>
      <c r="S10" s="26">
        <v>53.403100000000002</v>
      </c>
      <c r="T10" s="31">
        <v>0</v>
      </c>
      <c r="U10" s="26">
        <v>0</v>
      </c>
      <c r="V10" s="31">
        <v>5</v>
      </c>
      <c r="W10" s="27">
        <v>2.6177999999999999</v>
      </c>
      <c r="X10" s="28">
        <v>1977</v>
      </c>
      <c r="Y10" s="29">
        <v>100</v>
      </c>
    </row>
    <row r="11" spans="1:25" s="19" customFormat="1" ht="15" customHeight="1" x14ac:dyDescent="0.2">
      <c r="A11" s="18" t="s">
        <v>19</v>
      </c>
      <c r="B11" s="55" t="s">
        <v>23</v>
      </c>
      <c r="C11" s="44">
        <v>222</v>
      </c>
      <c r="D11" s="45">
        <v>0</v>
      </c>
      <c r="E11" s="46">
        <v>0</v>
      </c>
      <c r="F11" s="48">
        <v>0</v>
      </c>
      <c r="G11" s="46">
        <v>0</v>
      </c>
      <c r="H11" s="47">
        <v>5</v>
      </c>
      <c r="I11" s="46">
        <v>2.2726999999999999</v>
      </c>
      <c r="J11" s="47">
        <v>127</v>
      </c>
      <c r="K11" s="46">
        <v>57.7273</v>
      </c>
      <c r="L11" s="47">
        <v>80</v>
      </c>
      <c r="M11" s="46">
        <v>36.363999999999997</v>
      </c>
      <c r="N11" s="47">
        <v>0</v>
      </c>
      <c r="O11" s="46">
        <v>0</v>
      </c>
      <c r="P11" s="56">
        <v>8</v>
      </c>
      <c r="Q11" s="50">
        <v>3.6364000000000001</v>
      </c>
      <c r="R11" s="57">
        <v>48</v>
      </c>
      <c r="S11" s="50">
        <v>21.621600000000001</v>
      </c>
      <c r="T11" s="57">
        <v>2</v>
      </c>
      <c r="U11" s="50">
        <v>0.90090000000000003</v>
      </c>
      <c r="V11" s="45">
        <v>3</v>
      </c>
      <c r="W11" s="52">
        <v>1.3513999999999999</v>
      </c>
      <c r="X11" s="53">
        <v>1092</v>
      </c>
      <c r="Y11" s="54">
        <v>100</v>
      </c>
    </row>
    <row r="12" spans="1:25" s="19" customFormat="1" ht="15" customHeight="1" x14ac:dyDescent="0.2">
      <c r="A12" s="18" t="s">
        <v>19</v>
      </c>
      <c r="B12" s="20" t="s">
        <v>24</v>
      </c>
      <c r="C12" s="21">
        <v>1880</v>
      </c>
      <c r="D12" s="22">
        <v>25</v>
      </c>
      <c r="E12" s="23">
        <v>1.3698999999999999</v>
      </c>
      <c r="F12" s="30">
        <v>57</v>
      </c>
      <c r="G12" s="23">
        <v>3.1233</v>
      </c>
      <c r="H12" s="24">
        <v>1039</v>
      </c>
      <c r="I12" s="23">
        <v>56.9315</v>
      </c>
      <c r="J12" s="24">
        <v>207</v>
      </c>
      <c r="K12" s="23">
        <v>11.342499999999999</v>
      </c>
      <c r="L12" s="24">
        <v>426</v>
      </c>
      <c r="M12" s="23">
        <v>23.341999999999999</v>
      </c>
      <c r="N12" s="30">
        <v>12</v>
      </c>
      <c r="O12" s="23">
        <v>0.65749999999999997</v>
      </c>
      <c r="P12" s="32">
        <v>59</v>
      </c>
      <c r="Q12" s="26">
        <v>3.2328999999999999</v>
      </c>
      <c r="R12" s="31">
        <v>338</v>
      </c>
      <c r="S12" s="26">
        <v>17.9787</v>
      </c>
      <c r="T12" s="31">
        <v>55</v>
      </c>
      <c r="U12" s="26">
        <v>2.9255</v>
      </c>
      <c r="V12" s="22">
        <v>325</v>
      </c>
      <c r="W12" s="27">
        <v>17.287199999999999</v>
      </c>
      <c r="X12" s="28">
        <v>10138</v>
      </c>
      <c r="Y12" s="29">
        <v>100</v>
      </c>
    </row>
    <row r="13" spans="1:25" s="19" customFormat="1" ht="15" customHeight="1" x14ac:dyDescent="0.2">
      <c r="A13" s="18" t="s">
        <v>19</v>
      </c>
      <c r="B13" s="55" t="s">
        <v>25</v>
      </c>
      <c r="C13" s="44">
        <v>118</v>
      </c>
      <c r="D13" s="45">
        <v>0</v>
      </c>
      <c r="E13" s="46">
        <v>0</v>
      </c>
      <c r="F13" s="48">
        <v>0</v>
      </c>
      <c r="G13" s="46">
        <v>0</v>
      </c>
      <c r="H13" s="47">
        <v>36</v>
      </c>
      <c r="I13" s="46">
        <v>30.769200000000001</v>
      </c>
      <c r="J13" s="48">
        <v>0</v>
      </c>
      <c r="K13" s="46">
        <v>0</v>
      </c>
      <c r="L13" s="47">
        <v>78</v>
      </c>
      <c r="M13" s="46">
        <v>66.667000000000002</v>
      </c>
      <c r="N13" s="47">
        <v>0</v>
      </c>
      <c r="O13" s="46">
        <v>0</v>
      </c>
      <c r="P13" s="49">
        <v>3</v>
      </c>
      <c r="Q13" s="50">
        <v>2.5640999999999998</v>
      </c>
      <c r="R13" s="45">
        <v>13</v>
      </c>
      <c r="S13" s="50">
        <v>11.0169</v>
      </c>
      <c r="T13" s="45">
        <v>1</v>
      </c>
      <c r="U13" s="50">
        <v>0.84750000000000003</v>
      </c>
      <c r="V13" s="57">
        <v>8</v>
      </c>
      <c r="W13" s="52">
        <v>6.7797000000000001</v>
      </c>
      <c r="X13" s="53">
        <v>1868</v>
      </c>
      <c r="Y13" s="54">
        <v>100</v>
      </c>
    </row>
    <row r="14" spans="1:25" s="19" customFormat="1" ht="15" customHeight="1" x14ac:dyDescent="0.2">
      <c r="A14" s="18" t="s">
        <v>19</v>
      </c>
      <c r="B14" s="20" t="s">
        <v>26</v>
      </c>
      <c r="C14" s="33">
        <v>99</v>
      </c>
      <c r="D14" s="22">
        <v>0</v>
      </c>
      <c r="E14" s="23">
        <v>0</v>
      </c>
      <c r="F14" s="24">
        <v>3</v>
      </c>
      <c r="G14" s="23">
        <v>3.125</v>
      </c>
      <c r="H14" s="30">
        <v>39</v>
      </c>
      <c r="I14" s="23">
        <v>40.625</v>
      </c>
      <c r="J14" s="30">
        <v>25</v>
      </c>
      <c r="K14" s="23">
        <v>26.041699999999999</v>
      </c>
      <c r="L14" s="30">
        <v>25</v>
      </c>
      <c r="M14" s="23">
        <v>26.042000000000002</v>
      </c>
      <c r="N14" s="24">
        <v>0</v>
      </c>
      <c r="O14" s="23">
        <v>0</v>
      </c>
      <c r="P14" s="25">
        <v>4</v>
      </c>
      <c r="Q14" s="26">
        <v>4.1666999999999996</v>
      </c>
      <c r="R14" s="31">
        <v>31</v>
      </c>
      <c r="S14" s="26">
        <v>31.313099999999999</v>
      </c>
      <c r="T14" s="31">
        <v>3</v>
      </c>
      <c r="U14" s="26">
        <v>3.0303</v>
      </c>
      <c r="V14" s="22">
        <v>9</v>
      </c>
      <c r="W14" s="27">
        <v>9.0908999999999995</v>
      </c>
      <c r="X14" s="28">
        <v>1238</v>
      </c>
      <c r="Y14" s="29">
        <v>100</v>
      </c>
    </row>
    <row r="15" spans="1:25" s="19" customFormat="1" ht="15" customHeight="1" x14ac:dyDescent="0.2">
      <c r="A15" s="18" t="s">
        <v>19</v>
      </c>
      <c r="B15" s="55" t="s">
        <v>27</v>
      </c>
      <c r="C15" s="58">
        <v>181</v>
      </c>
      <c r="D15" s="45">
        <v>0</v>
      </c>
      <c r="E15" s="46">
        <v>0</v>
      </c>
      <c r="F15" s="47">
        <v>1</v>
      </c>
      <c r="G15" s="46">
        <v>0.55249999999999999</v>
      </c>
      <c r="H15" s="47">
        <v>10</v>
      </c>
      <c r="I15" s="46">
        <v>5.5248999999999997</v>
      </c>
      <c r="J15" s="48">
        <v>121</v>
      </c>
      <c r="K15" s="46">
        <v>66.850800000000007</v>
      </c>
      <c r="L15" s="47">
        <v>46</v>
      </c>
      <c r="M15" s="46">
        <v>25.414000000000001</v>
      </c>
      <c r="N15" s="48">
        <v>0</v>
      </c>
      <c r="O15" s="46">
        <v>0</v>
      </c>
      <c r="P15" s="49">
        <v>3</v>
      </c>
      <c r="Q15" s="50">
        <v>1.6575</v>
      </c>
      <c r="R15" s="57">
        <v>54</v>
      </c>
      <c r="S15" s="50">
        <v>29.834299999999999</v>
      </c>
      <c r="T15" s="57">
        <v>0</v>
      </c>
      <c r="U15" s="50">
        <v>0</v>
      </c>
      <c r="V15" s="45">
        <v>3</v>
      </c>
      <c r="W15" s="52">
        <v>1.6575</v>
      </c>
      <c r="X15" s="53">
        <v>235</v>
      </c>
      <c r="Y15" s="54">
        <v>100</v>
      </c>
    </row>
    <row r="16" spans="1:25" s="19" customFormat="1" ht="15" customHeight="1" x14ac:dyDescent="0.2">
      <c r="A16" s="18" t="s">
        <v>19</v>
      </c>
      <c r="B16" s="20" t="s">
        <v>28</v>
      </c>
      <c r="C16" s="33">
        <v>102</v>
      </c>
      <c r="D16" s="31">
        <v>0</v>
      </c>
      <c r="E16" s="23">
        <v>0</v>
      </c>
      <c r="F16" s="30">
        <v>0</v>
      </c>
      <c r="G16" s="23">
        <v>0</v>
      </c>
      <c r="H16" s="24">
        <v>1</v>
      </c>
      <c r="I16" s="23">
        <v>1</v>
      </c>
      <c r="J16" s="30">
        <v>99</v>
      </c>
      <c r="K16" s="23">
        <v>99</v>
      </c>
      <c r="L16" s="24">
        <v>0</v>
      </c>
      <c r="M16" s="23">
        <v>0</v>
      </c>
      <c r="N16" s="30">
        <v>0</v>
      </c>
      <c r="O16" s="23">
        <v>0</v>
      </c>
      <c r="P16" s="25">
        <v>0</v>
      </c>
      <c r="Q16" s="26">
        <v>0</v>
      </c>
      <c r="R16" s="22">
        <v>57</v>
      </c>
      <c r="S16" s="26">
        <v>55.882399999999997</v>
      </c>
      <c r="T16" s="22">
        <v>2</v>
      </c>
      <c r="U16" s="26">
        <v>1.9608000000000001</v>
      </c>
      <c r="V16" s="22">
        <v>1</v>
      </c>
      <c r="W16" s="27">
        <v>0.98040000000000005</v>
      </c>
      <c r="X16" s="28">
        <v>221</v>
      </c>
      <c r="Y16" s="29">
        <v>100</v>
      </c>
    </row>
    <row r="17" spans="1:25" s="19" customFormat="1" ht="15" customHeight="1" x14ac:dyDescent="0.2">
      <c r="A17" s="18" t="s">
        <v>19</v>
      </c>
      <c r="B17" s="55" t="s">
        <v>29</v>
      </c>
      <c r="C17" s="44">
        <v>1739</v>
      </c>
      <c r="D17" s="45">
        <v>3</v>
      </c>
      <c r="E17" s="46">
        <v>0.1726</v>
      </c>
      <c r="F17" s="48">
        <v>0</v>
      </c>
      <c r="G17" s="46">
        <v>0</v>
      </c>
      <c r="H17" s="47">
        <v>394</v>
      </c>
      <c r="I17" s="46">
        <v>22.669699999999999</v>
      </c>
      <c r="J17" s="48">
        <v>760</v>
      </c>
      <c r="K17" s="46">
        <v>43.728400000000001</v>
      </c>
      <c r="L17" s="48">
        <v>528</v>
      </c>
      <c r="M17" s="46">
        <v>30.38</v>
      </c>
      <c r="N17" s="48">
        <v>0</v>
      </c>
      <c r="O17" s="46">
        <v>0</v>
      </c>
      <c r="P17" s="56">
        <v>53</v>
      </c>
      <c r="Q17" s="50">
        <v>3.0495000000000001</v>
      </c>
      <c r="R17" s="45">
        <v>362</v>
      </c>
      <c r="S17" s="50">
        <v>20.816600000000001</v>
      </c>
      <c r="T17" s="45">
        <v>1</v>
      </c>
      <c r="U17" s="50">
        <v>5.7500000000000002E-2</v>
      </c>
      <c r="V17" s="45">
        <v>70</v>
      </c>
      <c r="W17" s="52">
        <v>4.0252999999999997</v>
      </c>
      <c r="X17" s="53">
        <v>3952</v>
      </c>
      <c r="Y17" s="54">
        <v>100</v>
      </c>
    </row>
    <row r="18" spans="1:25" s="19" customFormat="1" ht="15" customHeight="1" x14ac:dyDescent="0.2">
      <c r="A18" s="18" t="s">
        <v>19</v>
      </c>
      <c r="B18" s="20" t="s">
        <v>30</v>
      </c>
      <c r="C18" s="21">
        <v>4401</v>
      </c>
      <c r="D18" s="31">
        <v>9</v>
      </c>
      <c r="E18" s="23">
        <v>0.20660000000000001</v>
      </c>
      <c r="F18" s="24">
        <v>21</v>
      </c>
      <c r="G18" s="23">
        <v>0.48209999999999997</v>
      </c>
      <c r="H18" s="24">
        <v>422</v>
      </c>
      <c r="I18" s="23">
        <v>9.6877999999999993</v>
      </c>
      <c r="J18" s="24">
        <v>2364</v>
      </c>
      <c r="K18" s="23">
        <v>54.27</v>
      </c>
      <c r="L18" s="24">
        <v>1397</v>
      </c>
      <c r="M18" s="23">
        <v>32.070999999999998</v>
      </c>
      <c r="N18" s="24">
        <v>1</v>
      </c>
      <c r="O18" s="23">
        <v>2.3E-2</v>
      </c>
      <c r="P18" s="25">
        <v>142</v>
      </c>
      <c r="Q18" s="26">
        <v>3.2599</v>
      </c>
      <c r="R18" s="31">
        <v>833</v>
      </c>
      <c r="S18" s="26">
        <v>18.927499999999998</v>
      </c>
      <c r="T18" s="31">
        <v>45</v>
      </c>
      <c r="U18" s="26">
        <v>1.0225</v>
      </c>
      <c r="V18" s="22">
        <v>96</v>
      </c>
      <c r="W18" s="27">
        <v>2.1812999999999998</v>
      </c>
      <c r="X18" s="28">
        <v>2407</v>
      </c>
      <c r="Y18" s="29">
        <v>100</v>
      </c>
    </row>
    <row r="19" spans="1:25" s="19" customFormat="1" ht="15" customHeight="1" x14ac:dyDescent="0.2">
      <c r="A19" s="18" t="s">
        <v>31</v>
      </c>
      <c r="B19" s="55" t="s">
        <v>32</v>
      </c>
      <c r="C19" s="44">
        <v>36</v>
      </c>
      <c r="D19" s="45">
        <v>0</v>
      </c>
      <c r="E19" s="46">
        <v>0</v>
      </c>
      <c r="F19" s="47">
        <v>5</v>
      </c>
      <c r="G19" s="46">
        <v>14.2857</v>
      </c>
      <c r="H19" s="47">
        <v>3</v>
      </c>
      <c r="I19" s="46">
        <v>8.5714000000000006</v>
      </c>
      <c r="J19" s="47">
        <v>0</v>
      </c>
      <c r="K19" s="46">
        <v>0</v>
      </c>
      <c r="L19" s="47">
        <v>0</v>
      </c>
      <c r="M19" s="46">
        <v>0</v>
      </c>
      <c r="N19" s="47">
        <v>26</v>
      </c>
      <c r="O19" s="46">
        <v>74.285700000000006</v>
      </c>
      <c r="P19" s="49">
        <v>1</v>
      </c>
      <c r="Q19" s="50">
        <v>2.8571</v>
      </c>
      <c r="R19" s="45">
        <v>10</v>
      </c>
      <c r="S19" s="50">
        <v>27.777799999999999</v>
      </c>
      <c r="T19" s="45">
        <v>1</v>
      </c>
      <c r="U19" s="50">
        <v>2.7778</v>
      </c>
      <c r="V19" s="45">
        <v>5</v>
      </c>
      <c r="W19" s="52">
        <v>13.8889</v>
      </c>
      <c r="X19" s="71">
        <v>290</v>
      </c>
      <c r="Y19" s="72">
        <v>100</v>
      </c>
    </row>
    <row r="20" spans="1:25" s="19" customFormat="1" ht="15" customHeight="1" x14ac:dyDescent="0.2">
      <c r="A20" s="18" t="s">
        <v>19</v>
      </c>
      <c r="B20" s="20" t="s">
        <v>33</v>
      </c>
      <c r="C20" s="33">
        <v>12</v>
      </c>
      <c r="D20" s="31">
        <v>0</v>
      </c>
      <c r="E20" s="23">
        <v>0</v>
      </c>
      <c r="F20" s="30">
        <v>0</v>
      </c>
      <c r="G20" s="23">
        <v>0</v>
      </c>
      <c r="H20" s="24">
        <v>3</v>
      </c>
      <c r="I20" s="23">
        <v>25</v>
      </c>
      <c r="J20" s="30">
        <v>1</v>
      </c>
      <c r="K20" s="23">
        <v>8.3332999999999995</v>
      </c>
      <c r="L20" s="30">
        <v>6</v>
      </c>
      <c r="M20" s="23">
        <v>50</v>
      </c>
      <c r="N20" s="30">
        <v>0</v>
      </c>
      <c r="O20" s="23">
        <v>0</v>
      </c>
      <c r="P20" s="25">
        <v>2</v>
      </c>
      <c r="Q20" s="26">
        <v>16.666699999999999</v>
      </c>
      <c r="R20" s="31">
        <v>3</v>
      </c>
      <c r="S20" s="26">
        <v>25</v>
      </c>
      <c r="T20" s="31">
        <v>0</v>
      </c>
      <c r="U20" s="26">
        <v>0</v>
      </c>
      <c r="V20" s="22">
        <v>0</v>
      </c>
      <c r="W20" s="27">
        <v>0</v>
      </c>
      <c r="X20" s="28">
        <v>720</v>
      </c>
      <c r="Y20" s="29">
        <v>100</v>
      </c>
    </row>
    <row r="21" spans="1:25" s="19" customFormat="1" ht="15" customHeight="1" x14ac:dyDescent="0.2">
      <c r="A21" s="18" t="s">
        <v>19</v>
      </c>
      <c r="B21" s="55" t="s">
        <v>34</v>
      </c>
      <c r="C21" s="44">
        <v>1723</v>
      </c>
      <c r="D21" s="57">
        <v>4</v>
      </c>
      <c r="E21" s="46">
        <v>0.23810000000000001</v>
      </c>
      <c r="F21" s="47">
        <v>14</v>
      </c>
      <c r="G21" s="46">
        <v>0.83330000000000004</v>
      </c>
      <c r="H21" s="48">
        <v>257</v>
      </c>
      <c r="I21" s="46">
        <v>15.297599999999999</v>
      </c>
      <c r="J21" s="47">
        <v>725</v>
      </c>
      <c r="K21" s="46">
        <v>43.154800000000002</v>
      </c>
      <c r="L21" s="47">
        <v>614</v>
      </c>
      <c r="M21" s="46">
        <v>36.548000000000002</v>
      </c>
      <c r="N21" s="47">
        <v>1</v>
      </c>
      <c r="O21" s="46">
        <v>5.9499999999999997E-2</v>
      </c>
      <c r="P21" s="56">
        <v>65</v>
      </c>
      <c r="Q21" s="50">
        <v>3.8690000000000002</v>
      </c>
      <c r="R21" s="45">
        <v>555</v>
      </c>
      <c r="S21" s="50">
        <v>32.211300000000001</v>
      </c>
      <c r="T21" s="45">
        <v>43</v>
      </c>
      <c r="U21" s="50">
        <v>2.4956</v>
      </c>
      <c r="V21" s="57">
        <v>59</v>
      </c>
      <c r="W21" s="52">
        <v>3.4243000000000001</v>
      </c>
      <c r="X21" s="53">
        <v>4081</v>
      </c>
      <c r="Y21" s="54">
        <v>99.73</v>
      </c>
    </row>
    <row r="22" spans="1:25" s="19" customFormat="1" ht="15" customHeight="1" x14ac:dyDescent="0.2">
      <c r="A22" s="18" t="s">
        <v>19</v>
      </c>
      <c r="B22" s="20" t="s">
        <v>35</v>
      </c>
      <c r="C22" s="21">
        <v>605</v>
      </c>
      <c r="D22" s="22">
        <v>0</v>
      </c>
      <c r="E22" s="23">
        <v>0</v>
      </c>
      <c r="F22" s="30">
        <v>2</v>
      </c>
      <c r="G22" s="23">
        <v>0.33560000000000001</v>
      </c>
      <c r="H22" s="30">
        <v>44</v>
      </c>
      <c r="I22" s="23">
        <v>7.3826000000000001</v>
      </c>
      <c r="J22" s="24">
        <v>113</v>
      </c>
      <c r="K22" s="23">
        <v>18.959700000000002</v>
      </c>
      <c r="L22" s="24">
        <v>399</v>
      </c>
      <c r="M22" s="23">
        <v>66.945999999999998</v>
      </c>
      <c r="N22" s="24">
        <v>0</v>
      </c>
      <c r="O22" s="23">
        <v>0</v>
      </c>
      <c r="P22" s="32">
        <v>38</v>
      </c>
      <c r="Q22" s="26">
        <v>6.3757999999999999</v>
      </c>
      <c r="R22" s="31">
        <v>170</v>
      </c>
      <c r="S22" s="26">
        <v>28.0992</v>
      </c>
      <c r="T22" s="31">
        <v>9</v>
      </c>
      <c r="U22" s="26">
        <v>1.4876</v>
      </c>
      <c r="V22" s="31">
        <v>15</v>
      </c>
      <c r="W22" s="27">
        <v>2.4792999999999998</v>
      </c>
      <c r="X22" s="28">
        <v>1879</v>
      </c>
      <c r="Y22" s="29">
        <v>100</v>
      </c>
    </row>
    <row r="23" spans="1:25" s="19" customFormat="1" ht="15" customHeight="1" x14ac:dyDescent="0.2">
      <c r="A23" s="18" t="s">
        <v>19</v>
      </c>
      <c r="B23" s="55" t="s">
        <v>36</v>
      </c>
      <c r="C23" s="44">
        <v>184</v>
      </c>
      <c r="D23" s="45">
        <v>0</v>
      </c>
      <c r="E23" s="46">
        <v>0</v>
      </c>
      <c r="F23" s="47">
        <v>0</v>
      </c>
      <c r="G23" s="46">
        <v>0</v>
      </c>
      <c r="H23" s="47">
        <v>20</v>
      </c>
      <c r="I23" s="46">
        <v>10.929</v>
      </c>
      <c r="J23" s="47">
        <v>81</v>
      </c>
      <c r="K23" s="46">
        <v>44.262300000000003</v>
      </c>
      <c r="L23" s="47">
        <v>66</v>
      </c>
      <c r="M23" s="46">
        <v>36.066000000000003</v>
      </c>
      <c r="N23" s="47">
        <v>1</v>
      </c>
      <c r="O23" s="46">
        <v>0.5464</v>
      </c>
      <c r="P23" s="56">
        <v>15</v>
      </c>
      <c r="Q23" s="50">
        <v>8.1966999999999999</v>
      </c>
      <c r="R23" s="57">
        <v>77</v>
      </c>
      <c r="S23" s="50">
        <v>41.847799999999999</v>
      </c>
      <c r="T23" s="57">
        <v>1</v>
      </c>
      <c r="U23" s="50">
        <v>0.54349999999999998</v>
      </c>
      <c r="V23" s="45">
        <v>12</v>
      </c>
      <c r="W23" s="52">
        <v>6.5217000000000001</v>
      </c>
      <c r="X23" s="53">
        <v>1365</v>
      </c>
      <c r="Y23" s="54">
        <v>100</v>
      </c>
    </row>
    <row r="24" spans="1:25" s="19" customFormat="1" ht="15" customHeight="1" x14ac:dyDescent="0.2">
      <c r="A24" s="18" t="s">
        <v>19</v>
      </c>
      <c r="B24" s="20" t="s">
        <v>37</v>
      </c>
      <c r="C24" s="21">
        <v>523</v>
      </c>
      <c r="D24" s="31">
        <v>3</v>
      </c>
      <c r="E24" s="23">
        <v>0.5736</v>
      </c>
      <c r="F24" s="24">
        <v>3</v>
      </c>
      <c r="G24" s="23">
        <v>0.5736</v>
      </c>
      <c r="H24" s="30">
        <v>105</v>
      </c>
      <c r="I24" s="23">
        <v>20.076499999999999</v>
      </c>
      <c r="J24" s="24">
        <v>280</v>
      </c>
      <c r="K24" s="23">
        <v>53.537300000000002</v>
      </c>
      <c r="L24" s="24">
        <v>101</v>
      </c>
      <c r="M24" s="23">
        <v>19.312000000000001</v>
      </c>
      <c r="N24" s="24">
        <v>1</v>
      </c>
      <c r="O24" s="23">
        <v>0.19120000000000001</v>
      </c>
      <c r="P24" s="32">
        <v>30</v>
      </c>
      <c r="Q24" s="26">
        <v>5.7361000000000004</v>
      </c>
      <c r="R24" s="31">
        <v>145</v>
      </c>
      <c r="S24" s="26">
        <v>27.724699999999999</v>
      </c>
      <c r="T24" s="31">
        <v>0</v>
      </c>
      <c r="U24" s="26">
        <v>0</v>
      </c>
      <c r="V24" s="22">
        <v>70</v>
      </c>
      <c r="W24" s="27">
        <v>13.3843</v>
      </c>
      <c r="X24" s="28">
        <v>1356</v>
      </c>
      <c r="Y24" s="29">
        <v>100</v>
      </c>
    </row>
    <row r="25" spans="1:25" s="19" customFormat="1" ht="15" customHeight="1" x14ac:dyDescent="0.2">
      <c r="A25" s="18" t="s">
        <v>19</v>
      </c>
      <c r="B25" s="55" t="s">
        <v>38</v>
      </c>
      <c r="C25" s="58">
        <v>1372</v>
      </c>
      <c r="D25" s="45">
        <v>0</v>
      </c>
      <c r="E25" s="46">
        <v>0</v>
      </c>
      <c r="F25" s="47">
        <v>3</v>
      </c>
      <c r="G25" s="46">
        <v>0.22389999999999999</v>
      </c>
      <c r="H25" s="47">
        <v>59</v>
      </c>
      <c r="I25" s="46">
        <v>4.4029999999999996</v>
      </c>
      <c r="J25" s="47">
        <v>298</v>
      </c>
      <c r="K25" s="46">
        <v>22.238800000000001</v>
      </c>
      <c r="L25" s="48">
        <v>937</v>
      </c>
      <c r="M25" s="46">
        <v>69.924999999999997</v>
      </c>
      <c r="N25" s="47">
        <v>1</v>
      </c>
      <c r="O25" s="46">
        <v>7.46E-2</v>
      </c>
      <c r="P25" s="56">
        <v>42</v>
      </c>
      <c r="Q25" s="50">
        <v>3.1343000000000001</v>
      </c>
      <c r="R25" s="45">
        <v>275</v>
      </c>
      <c r="S25" s="50">
        <v>20.043700000000001</v>
      </c>
      <c r="T25" s="45">
        <v>32</v>
      </c>
      <c r="U25" s="50">
        <v>2.3323999999999998</v>
      </c>
      <c r="V25" s="45">
        <v>39</v>
      </c>
      <c r="W25" s="52">
        <v>2.8426</v>
      </c>
      <c r="X25" s="53">
        <v>1407</v>
      </c>
      <c r="Y25" s="54">
        <v>100</v>
      </c>
    </row>
    <row r="26" spans="1:25" s="19" customFormat="1" ht="15" customHeight="1" x14ac:dyDescent="0.2">
      <c r="A26" s="18" t="s">
        <v>19</v>
      </c>
      <c r="B26" s="20" t="s">
        <v>39</v>
      </c>
      <c r="C26" s="21">
        <v>2791</v>
      </c>
      <c r="D26" s="22">
        <v>10</v>
      </c>
      <c r="E26" s="23">
        <v>0.39600000000000002</v>
      </c>
      <c r="F26" s="30">
        <v>5</v>
      </c>
      <c r="G26" s="23">
        <v>0.19800000000000001</v>
      </c>
      <c r="H26" s="30">
        <v>56</v>
      </c>
      <c r="I26" s="23">
        <v>2.2178</v>
      </c>
      <c r="J26" s="24">
        <v>1867</v>
      </c>
      <c r="K26" s="23">
        <v>73.940600000000003</v>
      </c>
      <c r="L26" s="24">
        <v>554</v>
      </c>
      <c r="M26" s="23">
        <v>21.940999999999999</v>
      </c>
      <c r="N26" s="30">
        <v>1</v>
      </c>
      <c r="O26" s="23">
        <v>3.9600000000000003E-2</v>
      </c>
      <c r="P26" s="32">
        <v>32</v>
      </c>
      <c r="Q26" s="26">
        <v>1.2673000000000001</v>
      </c>
      <c r="R26" s="22">
        <v>522</v>
      </c>
      <c r="S26" s="26">
        <v>18.702999999999999</v>
      </c>
      <c r="T26" s="22">
        <v>266</v>
      </c>
      <c r="U26" s="26">
        <v>9.5305999999999997</v>
      </c>
      <c r="V26" s="22">
        <v>23</v>
      </c>
      <c r="W26" s="27">
        <v>0.82410000000000005</v>
      </c>
      <c r="X26" s="28">
        <v>1367</v>
      </c>
      <c r="Y26" s="29">
        <v>100</v>
      </c>
    </row>
    <row r="27" spans="1:25" s="19" customFormat="1" ht="15" customHeight="1" x14ac:dyDescent="0.2">
      <c r="A27" s="18" t="s">
        <v>19</v>
      </c>
      <c r="B27" s="55" t="s">
        <v>40</v>
      </c>
      <c r="C27" s="58">
        <v>7</v>
      </c>
      <c r="D27" s="57">
        <v>0</v>
      </c>
      <c r="E27" s="46">
        <v>0</v>
      </c>
      <c r="F27" s="47">
        <v>0</v>
      </c>
      <c r="G27" s="46">
        <v>0</v>
      </c>
      <c r="H27" s="47">
        <v>0</v>
      </c>
      <c r="I27" s="46">
        <v>0</v>
      </c>
      <c r="J27" s="47">
        <v>0</v>
      </c>
      <c r="K27" s="46">
        <v>0</v>
      </c>
      <c r="L27" s="48">
        <v>7</v>
      </c>
      <c r="M27" s="46">
        <v>100</v>
      </c>
      <c r="N27" s="47">
        <v>0</v>
      </c>
      <c r="O27" s="46">
        <v>0</v>
      </c>
      <c r="P27" s="56">
        <v>0</v>
      </c>
      <c r="Q27" s="50">
        <v>0</v>
      </c>
      <c r="R27" s="57">
        <v>6</v>
      </c>
      <c r="S27" s="50">
        <v>85.714299999999994</v>
      </c>
      <c r="T27" s="57">
        <v>0</v>
      </c>
      <c r="U27" s="50">
        <v>0</v>
      </c>
      <c r="V27" s="45">
        <v>0</v>
      </c>
      <c r="W27" s="52">
        <v>0</v>
      </c>
      <c r="X27" s="53">
        <v>589</v>
      </c>
      <c r="Y27" s="54">
        <v>100</v>
      </c>
    </row>
    <row r="28" spans="1:25" s="19" customFormat="1" ht="15" customHeight="1" x14ac:dyDescent="0.2">
      <c r="A28" s="18" t="s">
        <v>19</v>
      </c>
      <c r="B28" s="20" t="s">
        <v>41</v>
      </c>
      <c r="C28" s="33">
        <v>123</v>
      </c>
      <c r="D28" s="31">
        <v>0</v>
      </c>
      <c r="E28" s="23">
        <v>0</v>
      </c>
      <c r="F28" s="24">
        <v>1</v>
      </c>
      <c r="G28" s="23">
        <v>0.84030000000000005</v>
      </c>
      <c r="H28" s="24">
        <v>13</v>
      </c>
      <c r="I28" s="23">
        <v>10.9244</v>
      </c>
      <c r="J28" s="24">
        <v>96</v>
      </c>
      <c r="K28" s="23">
        <v>80.672300000000007</v>
      </c>
      <c r="L28" s="30">
        <v>9</v>
      </c>
      <c r="M28" s="23">
        <v>7.5629999999999997</v>
      </c>
      <c r="N28" s="24">
        <v>0</v>
      </c>
      <c r="O28" s="23">
        <v>0</v>
      </c>
      <c r="P28" s="25">
        <v>0</v>
      </c>
      <c r="Q28" s="26">
        <v>0</v>
      </c>
      <c r="R28" s="22">
        <v>33</v>
      </c>
      <c r="S28" s="26">
        <v>26.8293</v>
      </c>
      <c r="T28" s="22">
        <v>4</v>
      </c>
      <c r="U28" s="26">
        <v>3.2519999999999998</v>
      </c>
      <c r="V28" s="31">
        <v>5</v>
      </c>
      <c r="W28" s="27">
        <v>4.0650000000000004</v>
      </c>
      <c r="X28" s="28">
        <v>1434</v>
      </c>
      <c r="Y28" s="29">
        <v>100</v>
      </c>
    </row>
    <row r="29" spans="1:25" s="19" customFormat="1" ht="15" customHeight="1" x14ac:dyDescent="0.2">
      <c r="A29" s="18" t="s">
        <v>19</v>
      </c>
      <c r="B29" s="55" t="s">
        <v>42</v>
      </c>
      <c r="C29" s="44">
        <v>241</v>
      </c>
      <c r="D29" s="45">
        <v>0</v>
      </c>
      <c r="E29" s="46">
        <v>0</v>
      </c>
      <c r="F29" s="47">
        <v>0</v>
      </c>
      <c r="G29" s="46">
        <v>0</v>
      </c>
      <c r="H29" s="48">
        <v>65</v>
      </c>
      <c r="I29" s="46">
        <v>32.338299999999997</v>
      </c>
      <c r="J29" s="47">
        <v>39</v>
      </c>
      <c r="K29" s="46">
        <v>19.402999999999999</v>
      </c>
      <c r="L29" s="48">
        <v>78</v>
      </c>
      <c r="M29" s="46">
        <v>38.805999999999997</v>
      </c>
      <c r="N29" s="47">
        <v>0</v>
      </c>
      <c r="O29" s="46">
        <v>0</v>
      </c>
      <c r="P29" s="56">
        <v>19</v>
      </c>
      <c r="Q29" s="50">
        <v>9.4527000000000001</v>
      </c>
      <c r="R29" s="45">
        <v>85</v>
      </c>
      <c r="S29" s="50">
        <v>35.2697</v>
      </c>
      <c r="T29" s="45">
        <v>40</v>
      </c>
      <c r="U29" s="50">
        <v>16.5975</v>
      </c>
      <c r="V29" s="45">
        <v>33</v>
      </c>
      <c r="W29" s="52">
        <v>13.6929</v>
      </c>
      <c r="X29" s="53">
        <v>1873</v>
      </c>
      <c r="Y29" s="54">
        <v>100</v>
      </c>
    </row>
    <row r="30" spans="1:25" s="19" customFormat="1" ht="15" customHeight="1" x14ac:dyDescent="0.2">
      <c r="A30" s="18" t="s">
        <v>19</v>
      </c>
      <c r="B30" s="20" t="s">
        <v>43</v>
      </c>
      <c r="C30" s="21">
        <v>110</v>
      </c>
      <c r="D30" s="31">
        <v>0</v>
      </c>
      <c r="E30" s="23">
        <v>0</v>
      </c>
      <c r="F30" s="30">
        <v>0</v>
      </c>
      <c r="G30" s="23">
        <v>0</v>
      </c>
      <c r="H30" s="24">
        <v>7</v>
      </c>
      <c r="I30" s="23">
        <v>6.4814999999999996</v>
      </c>
      <c r="J30" s="24">
        <v>25</v>
      </c>
      <c r="K30" s="23">
        <v>23.148099999999999</v>
      </c>
      <c r="L30" s="24">
        <v>75</v>
      </c>
      <c r="M30" s="23">
        <v>69.444000000000003</v>
      </c>
      <c r="N30" s="24">
        <v>0</v>
      </c>
      <c r="O30" s="23">
        <v>0</v>
      </c>
      <c r="P30" s="25">
        <v>1</v>
      </c>
      <c r="Q30" s="26">
        <v>0.92589999999999995</v>
      </c>
      <c r="R30" s="22">
        <v>20</v>
      </c>
      <c r="S30" s="26">
        <v>18.181799999999999</v>
      </c>
      <c r="T30" s="22">
        <v>2</v>
      </c>
      <c r="U30" s="26">
        <v>1.8182</v>
      </c>
      <c r="V30" s="31">
        <v>3</v>
      </c>
      <c r="W30" s="27">
        <v>2.7273000000000001</v>
      </c>
      <c r="X30" s="28">
        <v>3616</v>
      </c>
      <c r="Y30" s="29">
        <v>100</v>
      </c>
    </row>
    <row r="31" spans="1:25" s="19" customFormat="1" ht="15" customHeight="1" x14ac:dyDescent="0.2">
      <c r="A31" s="18" t="s">
        <v>19</v>
      </c>
      <c r="B31" s="55" t="s">
        <v>44</v>
      </c>
      <c r="C31" s="58">
        <v>166</v>
      </c>
      <c r="D31" s="45">
        <v>8</v>
      </c>
      <c r="E31" s="46">
        <v>4.9382999999999999</v>
      </c>
      <c r="F31" s="48">
        <v>1</v>
      </c>
      <c r="G31" s="46">
        <v>0.61729999999999996</v>
      </c>
      <c r="H31" s="47">
        <v>24</v>
      </c>
      <c r="I31" s="46">
        <v>14.8148</v>
      </c>
      <c r="J31" s="48">
        <v>58</v>
      </c>
      <c r="K31" s="46">
        <v>35.802500000000002</v>
      </c>
      <c r="L31" s="47">
        <v>65</v>
      </c>
      <c r="M31" s="46">
        <v>40.122999999999998</v>
      </c>
      <c r="N31" s="47">
        <v>0</v>
      </c>
      <c r="O31" s="46">
        <v>0</v>
      </c>
      <c r="P31" s="49">
        <v>6</v>
      </c>
      <c r="Q31" s="50">
        <v>3.7037</v>
      </c>
      <c r="R31" s="45">
        <v>63</v>
      </c>
      <c r="S31" s="50">
        <v>37.951799999999999</v>
      </c>
      <c r="T31" s="45">
        <v>4</v>
      </c>
      <c r="U31" s="50">
        <v>2.4096000000000002</v>
      </c>
      <c r="V31" s="57">
        <v>12</v>
      </c>
      <c r="W31" s="52">
        <v>7.2289000000000003</v>
      </c>
      <c r="X31" s="53">
        <v>2170</v>
      </c>
      <c r="Y31" s="54">
        <v>99.953999999999994</v>
      </c>
    </row>
    <row r="32" spans="1:25" s="19" customFormat="1" ht="15" customHeight="1" x14ac:dyDescent="0.2">
      <c r="A32" s="18" t="s">
        <v>19</v>
      </c>
      <c r="B32" s="20" t="s">
        <v>45</v>
      </c>
      <c r="C32" s="21">
        <v>2081</v>
      </c>
      <c r="D32" s="22">
        <v>2</v>
      </c>
      <c r="E32" s="23">
        <v>9.6199999999999994E-2</v>
      </c>
      <c r="F32" s="24">
        <v>4</v>
      </c>
      <c r="G32" s="23">
        <v>0.1925</v>
      </c>
      <c r="H32" s="24">
        <v>36</v>
      </c>
      <c r="I32" s="23">
        <v>1.7323999999999999</v>
      </c>
      <c r="J32" s="24">
        <v>1442</v>
      </c>
      <c r="K32" s="23">
        <v>69.393600000000006</v>
      </c>
      <c r="L32" s="30">
        <v>589</v>
      </c>
      <c r="M32" s="23">
        <v>28.344999999999999</v>
      </c>
      <c r="N32" s="30">
        <v>0</v>
      </c>
      <c r="O32" s="23">
        <v>0</v>
      </c>
      <c r="P32" s="32">
        <v>5</v>
      </c>
      <c r="Q32" s="26">
        <v>0.24060000000000001</v>
      </c>
      <c r="R32" s="31">
        <v>478</v>
      </c>
      <c r="S32" s="26">
        <v>22.9697</v>
      </c>
      <c r="T32" s="31">
        <v>3</v>
      </c>
      <c r="U32" s="26">
        <v>0.14419999999999999</v>
      </c>
      <c r="V32" s="22">
        <v>11</v>
      </c>
      <c r="W32" s="27">
        <v>0.52859999999999996</v>
      </c>
      <c r="X32" s="28">
        <v>978</v>
      </c>
      <c r="Y32" s="29">
        <v>100</v>
      </c>
    </row>
    <row r="33" spans="1:25" s="19" customFormat="1" ht="15" customHeight="1" x14ac:dyDescent="0.2">
      <c r="A33" s="18" t="s">
        <v>19</v>
      </c>
      <c r="B33" s="55" t="s">
        <v>46</v>
      </c>
      <c r="C33" s="44">
        <v>432</v>
      </c>
      <c r="D33" s="57">
        <v>0</v>
      </c>
      <c r="E33" s="46">
        <v>0</v>
      </c>
      <c r="F33" s="47">
        <v>3</v>
      </c>
      <c r="G33" s="46">
        <v>0.69769999999999999</v>
      </c>
      <c r="H33" s="48">
        <v>6</v>
      </c>
      <c r="I33" s="46">
        <v>1.3953</v>
      </c>
      <c r="J33" s="47">
        <v>277</v>
      </c>
      <c r="K33" s="46">
        <v>64.418599999999998</v>
      </c>
      <c r="L33" s="47">
        <v>139</v>
      </c>
      <c r="M33" s="46">
        <v>32.326000000000001</v>
      </c>
      <c r="N33" s="48">
        <v>0</v>
      </c>
      <c r="O33" s="46">
        <v>0</v>
      </c>
      <c r="P33" s="56">
        <v>5</v>
      </c>
      <c r="Q33" s="50">
        <v>1.1628000000000001</v>
      </c>
      <c r="R33" s="57">
        <v>137</v>
      </c>
      <c r="S33" s="50">
        <v>31.713000000000001</v>
      </c>
      <c r="T33" s="57">
        <v>2</v>
      </c>
      <c r="U33" s="50">
        <v>0.46300000000000002</v>
      </c>
      <c r="V33" s="57">
        <v>3</v>
      </c>
      <c r="W33" s="52">
        <v>0.69440000000000002</v>
      </c>
      <c r="X33" s="53">
        <v>2372</v>
      </c>
      <c r="Y33" s="54">
        <v>100</v>
      </c>
    </row>
    <row r="34" spans="1:25" s="19" customFormat="1" ht="15" customHeight="1" x14ac:dyDescent="0.2">
      <c r="A34" s="18" t="s">
        <v>19</v>
      </c>
      <c r="B34" s="20" t="s">
        <v>47</v>
      </c>
      <c r="C34" s="33">
        <v>2</v>
      </c>
      <c r="D34" s="22">
        <v>0</v>
      </c>
      <c r="E34" s="23">
        <v>0</v>
      </c>
      <c r="F34" s="24">
        <v>0</v>
      </c>
      <c r="G34" s="23">
        <v>0</v>
      </c>
      <c r="H34" s="30">
        <v>0</v>
      </c>
      <c r="I34" s="23">
        <v>0</v>
      </c>
      <c r="J34" s="24">
        <v>0</v>
      </c>
      <c r="K34" s="23">
        <v>0</v>
      </c>
      <c r="L34" s="30">
        <v>2</v>
      </c>
      <c r="M34" s="23">
        <v>100</v>
      </c>
      <c r="N34" s="30">
        <v>0</v>
      </c>
      <c r="O34" s="23">
        <v>0</v>
      </c>
      <c r="P34" s="25">
        <v>0</v>
      </c>
      <c r="Q34" s="26">
        <v>0</v>
      </c>
      <c r="R34" s="31">
        <v>1</v>
      </c>
      <c r="S34" s="26">
        <v>50</v>
      </c>
      <c r="T34" s="31">
        <v>0</v>
      </c>
      <c r="U34" s="26">
        <v>0</v>
      </c>
      <c r="V34" s="31">
        <v>0</v>
      </c>
      <c r="W34" s="27">
        <v>0</v>
      </c>
      <c r="X34" s="28">
        <v>825</v>
      </c>
      <c r="Y34" s="29">
        <v>100</v>
      </c>
    </row>
    <row r="35" spans="1:25" s="19" customFormat="1" ht="15" customHeight="1" x14ac:dyDescent="0.2">
      <c r="A35" s="18" t="s">
        <v>19</v>
      </c>
      <c r="B35" s="55" t="s">
        <v>48</v>
      </c>
      <c r="C35" s="58">
        <v>237</v>
      </c>
      <c r="D35" s="57">
        <v>4</v>
      </c>
      <c r="E35" s="46">
        <v>1.6949000000000001</v>
      </c>
      <c r="F35" s="47">
        <v>0</v>
      </c>
      <c r="G35" s="46">
        <v>0</v>
      </c>
      <c r="H35" s="48">
        <v>51</v>
      </c>
      <c r="I35" s="46">
        <v>21.610199999999999</v>
      </c>
      <c r="J35" s="47">
        <v>103</v>
      </c>
      <c r="K35" s="46">
        <v>43.644100000000002</v>
      </c>
      <c r="L35" s="48">
        <v>65</v>
      </c>
      <c r="M35" s="46">
        <v>27.542000000000002</v>
      </c>
      <c r="N35" s="47">
        <v>0</v>
      </c>
      <c r="O35" s="46">
        <v>0</v>
      </c>
      <c r="P35" s="56">
        <v>13</v>
      </c>
      <c r="Q35" s="50">
        <v>5.5084999999999997</v>
      </c>
      <c r="R35" s="57">
        <v>82</v>
      </c>
      <c r="S35" s="50">
        <v>34.599200000000003</v>
      </c>
      <c r="T35" s="57">
        <v>1</v>
      </c>
      <c r="U35" s="50">
        <v>0.4219</v>
      </c>
      <c r="V35" s="57">
        <v>4</v>
      </c>
      <c r="W35" s="52">
        <v>1.6878</v>
      </c>
      <c r="X35" s="53">
        <v>1064</v>
      </c>
      <c r="Y35" s="54">
        <v>100</v>
      </c>
    </row>
    <row r="36" spans="1:25" s="19" customFormat="1" ht="15" customHeight="1" x14ac:dyDescent="0.2">
      <c r="A36" s="18" t="s">
        <v>19</v>
      </c>
      <c r="B36" s="20" t="s">
        <v>49</v>
      </c>
      <c r="C36" s="33">
        <v>1464</v>
      </c>
      <c r="D36" s="31">
        <v>4</v>
      </c>
      <c r="E36" s="23">
        <v>0.28050000000000003</v>
      </c>
      <c r="F36" s="24">
        <v>27</v>
      </c>
      <c r="G36" s="23">
        <v>1.8934</v>
      </c>
      <c r="H36" s="24">
        <v>533</v>
      </c>
      <c r="I36" s="23">
        <v>37.377299999999998</v>
      </c>
      <c r="J36" s="30">
        <v>517</v>
      </c>
      <c r="K36" s="23">
        <v>36.255299999999998</v>
      </c>
      <c r="L36" s="30">
        <v>248</v>
      </c>
      <c r="M36" s="23">
        <v>17.390999999999998</v>
      </c>
      <c r="N36" s="24">
        <v>16</v>
      </c>
      <c r="O36" s="23">
        <v>1.1220000000000001</v>
      </c>
      <c r="P36" s="32">
        <v>81</v>
      </c>
      <c r="Q36" s="26">
        <v>5.6802000000000001</v>
      </c>
      <c r="R36" s="31">
        <v>326</v>
      </c>
      <c r="S36" s="26">
        <v>22.267800000000001</v>
      </c>
      <c r="T36" s="31">
        <v>38</v>
      </c>
      <c r="U36" s="26">
        <v>2.5956000000000001</v>
      </c>
      <c r="V36" s="22">
        <v>208</v>
      </c>
      <c r="W36" s="27">
        <v>14.207700000000001</v>
      </c>
      <c r="X36" s="28">
        <v>658</v>
      </c>
      <c r="Y36" s="29">
        <v>100</v>
      </c>
    </row>
    <row r="37" spans="1:25" s="19" customFormat="1" ht="15" customHeight="1" x14ac:dyDescent="0.2">
      <c r="A37" s="18" t="s">
        <v>19</v>
      </c>
      <c r="B37" s="55" t="s">
        <v>50</v>
      </c>
      <c r="C37" s="44">
        <v>16</v>
      </c>
      <c r="D37" s="45">
        <v>1</v>
      </c>
      <c r="E37" s="46">
        <v>6.25</v>
      </c>
      <c r="F37" s="47">
        <v>0</v>
      </c>
      <c r="G37" s="46">
        <v>0</v>
      </c>
      <c r="H37" s="47">
        <v>1</v>
      </c>
      <c r="I37" s="46">
        <v>6.25</v>
      </c>
      <c r="J37" s="47">
        <v>1</v>
      </c>
      <c r="K37" s="46">
        <v>6.25</v>
      </c>
      <c r="L37" s="47">
        <v>13</v>
      </c>
      <c r="M37" s="46">
        <v>81.25</v>
      </c>
      <c r="N37" s="48">
        <v>0</v>
      </c>
      <c r="O37" s="46">
        <v>0</v>
      </c>
      <c r="P37" s="56">
        <v>0</v>
      </c>
      <c r="Q37" s="50">
        <v>0</v>
      </c>
      <c r="R37" s="57">
        <v>3</v>
      </c>
      <c r="S37" s="50">
        <v>18.75</v>
      </c>
      <c r="T37" s="57">
        <v>0</v>
      </c>
      <c r="U37" s="50">
        <v>0</v>
      </c>
      <c r="V37" s="45">
        <v>0</v>
      </c>
      <c r="W37" s="52">
        <v>0</v>
      </c>
      <c r="X37" s="53">
        <v>483</v>
      </c>
      <c r="Y37" s="54">
        <v>100</v>
      </c>
    </row>
    <row r="38" spans="1:25" s="19" customFormat="1" ht="15" customHeight="1" x14ac:dyDescent="0.2">
      <c r="A38" s="18" t="s">
        <v>19</v>
      </c>
      <c r="B38" s="20" t="s">
        <v>51</v>
      </c>
      <c r="C38" s="21">
        <v>251</v>
      </c>
      <c r="D38" s="22">
        <v>0</v>
      </c>
      <c r="E38" s="23">
        <v>0</v>
      </c>
      <c r="F38" s="24">
        <v>3</v>
      </c>
      <c r="G38" s="23">
        <v>1.2</v>
      </c>
      <c r="H38" s="24">
        <v>55</v>
      </c>
      <c r="I38" s="23">
        <v>22</v>
      </c>
      <c r="J38" s="24">
        <v>125</v>
      </c>
      <c r="K38" s="23">
        <v>50</v>
      </c>
      <c r="L38" s="24">
        <v>63</v>
      </c>
      <c r="M38" s="23">
        <v>25.2</v>
      </c>
      <c r="N38" s="24">
        <v>0</v>
      </c>
      <c r="O38" s="23">
        <v>0</v>
      </c>
      <c r="P38" s="25">
        <v>4</v>
      </c>
      <c r="Q38" s="26">
        <v>1.6</v>
      </c>
      <c r="R38" s="31">
        <v>102</v>
      </c>
      <c r="S38" s="26">
        <v>40.637500000000003</v>
      </c>
      <c r="T38" s="31">
        <v>1</v>
      </c>
      <c r="U38" s="26">
        <v>0.39839999999999998</v>
      </c>
      <c r="V38" s="22">
        <v>2</v>
      </c>
      <c r="W38" s="27">
        <v>0.79679999999999995</v>
      </c>
      <c r="X38" s="28">
        <v>2577</v>
      </c>
      <c r="Y38" s="29">
        <v>100</v>
      </c>
    </row>
    <row r="39" spans="1:25" s="19" customFormat="1" ht="15" customHeight="1" x14ac:dyDescent="0.2">
      <c r="A39" s="18" t="s">
        <v>19</v>
      </c>
      <c r="B39" s="55" t="s">
        <v>52</v>
      </c>
      <c r="C39" s="44">
        <v>55</v>
      </c>
      <c r="D39" s="57">
        <v>7</v>
      </c>
      <c r="E39" s="46">
        <v>12.7273</v>
      </c>
      <c r="F39" s="47">
        <v>1</v>
      </c>
      <c r="G39" s="46">
        <v>1.8182</v>
      </c>
      <c r="H39" s="48">
        <v>38</v>
      </c>
      <c r="I39" s="46">
        <v>69.090900000000005</v>
      </c>
      <c r="J39" s="47">
        <v>0</v>
      </c>
      <c r="K39" s="46">
        <v>0</v>
      </c>
      <c r="L39" s="48">
        <v>9</v>
      </c>
      <c r="M39" s="46">
        <v>16.364000000000001</v>
      </c>
      <c r="N39" s="47">
        <v>0</v>
      </c>
      <c r="O39" s="46">
        <v>0</v>
      </c>
      <c r="P39" s="56">
        <v>0</v>
      </c>
      <c r="Q39" s="50">
        <v>0</v>
      </c>
      <c r="R39" s="45">
        <v>16</v>
      </c>
      <c r="S39" s="50">
        <v>29.090900000000001</v>
      </c>
      <c r="T39" s="45">
        <v>0</v>
      </c>
      <c r="U39" s="50">
        <v>0</v>
      </c>
      <c r="V39" s="45">
        <v>17</v>
      </c>
      <c r="W39" s="52">
        <v>30.909099999999999</v>
      </c>
      <c r="X39" s="53">
        <v>880</v>
      </c>
      <c r="Y39" s="54">
        <v>100</v>
      </c>
    </row>
    <row r="40" spans="1:25" s="19" customFormat="1" ht="15" customHeight="1" x14ac:dyDescent="0.2">
      <c r="A40" s="18" t="s">
        <v>19</v>
      </c>
      <c r="B40" s="20" t="s">
        <v>53</v>
      </c>
      <c r="C40" s="33">
        <v>511</v>
      </c>
      <c r="D40" s="22">
        <v>7</v>
      </c>
      <c r="E40" s="23">
        <v>1.3972</v>
      </c>
      <c r="F40" s="24">
        <v>7</v>
      </c>
      <c r="G40" s="23">
        <v>1.3972</v>
      </c>
      <c r="H40" s="24">
        <v>34</v>
      </c>
      <c r="I40" s="23">
        <v>6.7864000000000004</v>
      </c>
      <c r="J40" s="30">
        <v>158</v>
      </c>
      <c r="K40" s="23">
        <v>31.536899999999999</v>
      </c>
      <c r="L40" s="30">
        <v>278</v>
      </c>
      <c r="M40" s="23">
        <v>55.488999999999997</v>
      </c>
      <c r="N40" s="24">
        <v>0</v>
      </c>
      <c r="O40" s="23">
        <v>0</v>
      </c>
      <c r="P40" s="25">
        <v>17</v>
      </c>
      <c r="Q40" s="26">
        <v>3.3932000000000002</v>
      </c>
      <c r="R40" s="31">
        <v>174</v>
      </c>
      <c r="S40" s="26">
        <v>34.050899999999999</v>
      </c>
      <c r="T40" s="31">
        <v>10</v>
      </c>
      <c r="U40" s="26">
        <v>1.9569000000000001</v>
      </c>
      <c r="V40" s="22">
        <v>11</v>
      </c>
      <c r="W40" s="27">
        <v>2.1526000000000001</v>
      </c>
      <c r="X40" s="28">
        <v>4916</v>
      </c>
      <c r="Y40" s="29">
        <v>100</v>
      </c>
    </row>
    <row r="41" spans="1:25" s="19" customFormat="1" ht="15" customHeight="1" x14ac:dyDescent="0.2">
      <c r="A41" s="18" t="s">
        <v>19</v>
      </c>
      <c r="B41" s="55" t="s">
        <v>54</v>
      </c>
      <c r="C41" s="44">
        <v>539</v>
      </c>
      <c r="D41" s="57">
        <v>3</v>
      </c>
      <c r="E41" s="46">
        <v>0.57250000000000001</v>
      </c>
      <c r="F41" s="47">
        <v>0</v>
      </c>
      <c r="G41" s="46">
        <v>0</v>
      </c>
      <c r="H41" s="47">
        <v>80</v>
      </c>
      <c r="I41" s="46">
        <v>15.267200000000001</v>
      </c>
      <c r="J41" s="47">
        <v>256</v>
      </c>
      <c r="K41" s="46">
        <v>48.854999999999997</v>
      </c>
      <c r="L41" s="48">
        <v>153</v>
      </c>
      <c r="M41" s="46">
        <v>29.198</v>
      </c>
      <c r="N41" s="48">
        <v>2</v>
      </c>
      <c r="O41" s="46">
        <v>0.38169999999999998</v>
      </c>
      <c r="P41" s="49">
        <v>30</v>
      </c>
      <c r="Q41" s="50">
        <v>5.7252000000000001</v>
      </c>
      <c r="R41" s="45">
        <v>141</v>
      </c>
      <c r="S41" s="50">
        <v>26.159600000000001</v>
      </c>
      <c r="T41" s="45">
        <v>15</v>
      </c>
      <c r="U41" s="50">
        <v>2.7829000000000002</v>
      </c>
      <c r="V41" s="57">
        <v>31</v>
      </c>
      <c r="W41" s="52">
        <v>5.7514000000000003</v>
      </c>
      <c r="X41" s="53">
        <v>2618</v>
      </c>
      <c r="Y41" s="54">
        <v>100</v>
      </c>
    </row>
    <row r="42" spans="1:25" s="19" customFormat="1" ht="15" customHeight="1" x14ac:dyDescent="0.2">
      <c r="A42" s="18" t="s">
        <v>19</v>
      </c>
      <c r="B42" s="20" t="s">
        <v>55</v>
      </c>
      <c r="C42" s="33">
        <v>29</v>
      </c>
      <c r="D42" s="22">
        <v>4</v>
      </c>
      <c r="E42" s="23">
        <v>13.793100000000001</v>
      </c>
      <c r="F42" s="24">
        <v>1</v>
      </c>
      <c r="G42" s="23">
        <v>3.4483000000000001</v>
      </c>
      <c r="H42" s="24">
        <v>0</v>
      </c>
      <c r="I42" s="23">
        <v>0</v>
      </c>
      <c r="J42" s="30">
        <v>9</v>
      </c>
      <c r="K42" s="23">
        <v>31.034500000000001</v>
      </c>
      <c r="L42" s="30">
        <v>15</v>
      </c>
      <c r="M42" s="23">
        <v>51.723999999999997</v>
      </c>
      <c r="N42" s="30">
        <v>0</v>
      </c>
      <c r="O42" s="23">
        <v>0</v>
      </c>
      <c r="P42" s="25">
        <v>0</v>
      </c>
      <c r="Q42" s="26">
        <v>0</v>
      </c>
      <c r="R42" s="31">
        <v>18</v>
      </c>
      <c r="S42" s="26">
        <v>62.069000000000003</v>
      </c>
      <c r="T42" s="31">
        <v>0</v>
      </c>
      <c r="U42" s="26">
        <v>0</v>
      </c>
      <c r="V42" s="22">
        <v>2</v>
      </c>
      <c r="W42" s="27">
        <v>6.8966000000000003</v>
      </c>
      <c r="X42" s="28">
        <v>481</v>
      </c>
      <c r="Y42" s="29">
        <v>100</v>
      </c>
    </row>
    <row r="43" spans="1:25" s="19" customFormat="1" ht="15" customHeight="1" x14ac:dyDescent="0.2">
      <c r="A43" s="18" t="s">
        <v>19</v>
      </c>
      <c r="B43" s="55" t="s">
        <v>56</v>
      </c>
      <c r="C43" s="44">
        <v>2238</v>
      </c>
      <c r="D43" s="45">
        <v>1</v>
      </c>
      <c r="E43" s="46">
        <v>4.4999999999999998E-2</v>
      </c>
      <c r="F43" s="47">
        <v>2</v>
      </c>
      <c r="G43" s="46">
        <v>0.09</v>
      </c>
      <c r="H43" s="48">
        <v>35</v>
      </c>
      <c r="I43" s="46">
        <v>1.5759000000000001</v>
      </c>
      <c r="J43" s="47">
        <v>1719</v>
      </c>
      <c r="K43" s="46">
        <v>77.397599999999997</v>
      </c>
      <c r="L43" s="47">
        <v>356</v>
      </c>
      <c r="M43" s="46">
        <v>16.029</v>
      </c>
      <c r="N43" s="47">
        <v>0</v>
      </c>
      <c r="O43" s="46">
        <v>0</v>
      </c>
      <c r="P43" s="49">
        <v>108</v>
      </c>
      <c r="Q43" s="50">
        <v>4.8627000000000002</v>
      </c>
      <c r="R43" s="57">
        <v>752</v>
      </c>
      <c r="S43" s="50">
        <v>33.601399999999998</v>
      </c>
      <c r="T43" s="57">
        <v>17</v>
      </c>
      <c r="U43" s="50">
        <v>0.75960000000000005</v>
      </c>
      <c r="V43" s="57">
        <v>32</v>
      </c>
      <c r="W43" s="52">
        <v>1.4298</v>
      </c>
      <c r="X43" s="53">
        <v>3631</v>
      </c>
      <c r="Y43" s="54">
        <v>100</v>
      </c>
    </row>
    <row r="44" spans="1:25" s="19" customFormat="1" ht="15" customHeight="1" x14ac:dyDescent="0.2">
      <c r="A44" s="18" t="s">
        <v>19</v>
      </c>
      <c r="B44" s="20" t="s">
        <v>57</v>
      </c>
      <c r="C44" s="21">
        <v>422</v>
      </c>
      <c r="D44" s="22">
        <v>98</v>
      </c>
      <c r="E44" s="23">
        <v>23.445</v>
      </c>
      <c r="F44" s="30">
        <v>1</v>
      </c>
      <c r="G44" s="23">
        <v>0.2392</v>
      </c>
      <c r="H44" s="24">
        <v>49</v>
      </c>
      <c r="I44" s="23">
        <v>11.7225</v>
      </c>
      <c r="J44" s="24">
        <v>51</v>
      </c>
      <c r="K44" s="23">
        <v>12.201000000000001</v>
      </c>
      <c r="L44" s="24">
        <v>179</v>
      </c>
      <c r="M44" s="23">
        <v>42.823</v>
      </c>
      <c r="N44" s="30">
        <v>1</v>
      </c>
      <c r="O44" s="23">
        <v>0.2392</v>
      </c>
      <c r="P44" s="32">
        <v>39</v>
      </c>
      <c r="Q44" s="26">
        <v>9.3300999999999998</v>
      </c>
      <c r="R44" s="31">
        <v>100</v>
      </c>
      <c r="S44" s="26">
        <v>23.6967</v>
      </c>
      <c r="T44" s="31">
        <v>4</v>
      </c>
      <c r="U44" s="26">
        <v>0.94789999999999996</v>
      </c>
      <c r="V44" s="31">
        <v>14</v>
      </c>
      <c r="W44" s="27">
        <v>3.3174999999999999</v>
      </c>
      <c r="X44" s="28">
        <v>1815</v>
      </c>
      <c r="Y44" s="29">
        <v>100</v>
      </c>
    </row>
    <row r="45" spans="1:25" s="19" customFormat="1" ht="15" customHeight="1" x14ac:dyDescent="0.2">
      <c r="A45" s="18" t="s">
        <v>19</v>
      </c>
      <c r="B45" s="55" t="s">
        <v>58</v>
      </c>
      <c r="C45" s="44">
        <v>105</v>
      </c>
      <c r="D45" s="57">
        <v>3</v>
      </c>
      <c r="E45" s="46">
        <v>2.8571</v>
      </c>
      <c r="F45" s="47">
        <v>2</v>
      </c>
      <c r="G45" s="46">
        <v>1.9048</v>
      </c>
      <c r="H45" s="48">
        <v>36</v>
      </c>
      <c r="I45" s="46">
        <v>34.285699999999999</v>
      </c>
      <c r="J45" s="47">
        <v>4</v>
      </c>
      <c r="K45" s="46">
        <v>3.8094999999999999</v>
      </c>
      <c r="L45" s="48">
        <v>54</v>
      </c>
      <c r="M45" s="46">
        <v>51.429000000000002</v>
      </c>
      <c r="N45" s="47">
        <v>1</v>
      </c>
      <c r="O45" s="46">
        <v>0.95240000000000002</v>
      </c>
      <c r="P45" s="49">
        <v>5</v>
      </c>
      <c r="Q45" s="50">
        <v>4.7618999999999998</v>
      </c>
      <c r="R45" s="45">
        <v>26</v>
      </c>
      <c r="S45" s="50">
        <v>24.761900000000001</v>
      </c>
      <c r="T45" s="45">
        <v>0</v>
      </c>
      <c r="U45" s="50">
        <v>0</v>
      </c>
      <c r="V45" s="57">
        <v>4</v>
      </c>
      <c r="W45" s="52">
        <v>3.8094999999999999</v>
      </c>
      <c r="X45" s="53">
        <v>1283</v>
      </c>
      <c r="Y45" s="54">
        <v>100</v>
      </c>
    </row>
    <row r="46" spans="1:25" s="19" customFormat="1" ht="15" customHeight="1" x14ac:dyDescent="0.2">
      <c r="A46" s="18" t="s">
        <v>19</v>
      </c>
      <c r="B46" s="20" t="s">
        <v>59</v>
      </c>
      <c r="C46" s="21">
        <v>1032</v>
      </c>
      <c r="D46" s="22">
        <v>1</v>
      </c>
      <c r="E46" s="23">
        <v>9.7600000000000006E-2</v>
      </c>
      <c r="F46" s="24">
        <v>7</v>
      </c>
      <c r="G46" s="23">
        <v>0.68289999999999995</v>
      </c>
      <c r="H46" s="24">
        <v>89</v>
      </c>
      <c r="I46" s="23">
        <v>8.6829000000000001</v>
      </c>
      <c r="J46" s="24">
        <v>388</v>
      </c>
      <c r="K46" s="23">
        <v>37.853700000000003</v>
      </c>
      <c r="L46" s="30">
        <v>483</v>
      </c>
      <c r="M46" s="23">
        <v>47.122</v>
      </c>
      <c r="N46" s="30">
        <v>0</v>
      </c>
      <c r="O46" s="23">
        <v>0</v>
      </c>
      <c r="P46" s="32">
        <v>57</v>
      </c>
      <c r="Q46" s="26">
        <v>5.5609999999999999</v>
      </c>
      <c r="R46" s="22">
        <v>312</v>
      </c>
      <c r="S46" s="26">
        <v>30.232600000000001</v>
      </c>
      <c r="T46" s="22">
        <v>7</v>
      </c>
      <c r="U46" s="26">
        <v>0.67830000000000001</v>
      </c>
      <c r="V46" s="22">
        <v>21</v>
      </c>
      <c r="W46" s="27">
        <v>2.0348999999999999</v>
      </c>
      <c r="X46" s="28">
        <v>3027</v>
      </c>
      <c r="Y46" s="29">
        <v>100</v>
      </c>
    </row>
    <row r="47" spans="1:25" s="19" customFormat="1" ht="15" customHeight="1" x14ac:dyDescent="0.2">
      <c r="A47" s="18" t="s">
        <v>19</v>
      </c>
      <c r="B47" s="55" t="s">
        <v>60</v>
      </c>
      <c r="C47" s="58">
        <v>37</v>
      </c>
      <c r="D47" s="45">
        <v>4</v>
      </c>
      <c r="E47" s="46">
        <v>10.8108</v>
      </c>
      <c r="F47" s="48">
        <v>0</v>
      </c>
      <c r="G47" s="46">
        <v>0</v>
      </c>
      <c r="H47" s="48">
        <v>15</v>
      </c>
      <c r="I47" s="46">
        <v>40.540500000000002</v>
      </c>
      <c r="J47" s="48">
        <v>9</v>
      </c>
      <c r="K47" s="46">
        <v>24.324300000000001</v>
      </c>
      <c r="L47" s="48">
        <v>7</v>
      </c>
      <c r="M47" s="46">
        <v>18.919</v>
      </c>
      <c r="N47" s="47">
        <v>0</v>
      </c>
      <c r="O47" s="46">
        <v>0</v>
      </c>
      <c r="P47" s="49">
        <v>2</v>
      </c>
      <c r="Q47" s="50">
        <v>5.4054000000000002</v>
      </c>
      <c r="R47" s="57">
        <v>10</v>
      </c>
      <c r="S47" s="50">
        <v>27.027000000000001</v>
      </c>
      <c r="T47" s="57">
        <v>0</v>
      </c>
      <c r="U47" s="50">
        <v>0</v>
      </c>
      <c r="V47" s="45">
        <v>6</v>
      </c>
      <c r="W47" s="52">
        <v>16.216200000000001</v>
      </c>
      <c r="X47" s="53">
        <v>308</v>
      </c>
      <c r="Y47" s="54">
        <v>100</v>
      </c>
    </row>
    <row r="48" spans="1:25" s="19" customFormat="1" ht="15" customHeight="1" x14ac:dyDescent="0.2">
      <c r="A48" s="18" t="s">
        <v>19</v>
      </c>
      <c r="B48" s="20" t="s">
        <v>61</v>
      </c>
      <c r="C48" s="21">
        <v>1843</v>
      </c>
      <c r="D48" s="31">
        <v>4</v>
      </c>
      <c r="E48" s="23">
        <v>0.22120000000000001</v>
      </c>
      <c r="F48" s="24">
        <v>1</v>
      </c>
      <c r="G48" s="23">
        <v>5.5300000000000002E-2</v>
      </c>
      <c r="H48" s="30">
        <v>85</v>
      </c>
      <c r="I48" s="23">
        <v>4.7012999999999998</v>
      </c>
      <c r="J48" s="24">
        <v>1104</v>
      </c>
      <c r="K48" s="23">
        <v>61.061900000000001</v>
      </c>
      <c r="L48" s="24">
        <v>558</v>
      </c>
      <c r="M48" s="23">
        <v>30.863</v>
      </c>
      <c r="N48" s="30">
        <v>0</v>
      </c>
      <c r="O48" s="23">
        <v>0</v>
      </c>
      <c r="P48" s="32">
        <v>56</v>
      </c>
      <c r="Q48" s="26">
        <v>3.0973000000000002</v>
      </c>
      <c r="R48" s="31">
        <v>444</v>
      </c>
      <c r="S48" s="26">
        <v>24.091200000000001</v>
      </c>
      <c r="T48" s="31">
        <v>35</v>
      </c>
      <c r="U48" s="26">
        <v>1.8991</v>
      </c>
      <c r="V48" s="31">
        <v>43</v>
      </c>
      <c r="W48" s="27">
        <v>2.3332000000000002</v>
      </c>
      <c r="X48" s="28">
        <v>1236</v>
      </c>
      <c r="Y48" s="29">
        <v>100</v>
      </c>
    </row>
    <row r="49" spans="1:25" s="19" customFormat="1" ht="15" customHeight="1" x14ac:dyDescent="0.2">
      <c r="A49" s="18" t="s">
        <v>19</v>
      </c>
      <c r="B49" s="55" t="s">
        <v>62</v>
      </c>
      <c r="C49" s="58">
        <v>13</v>
      </c>
      <c r="D49" s="45">
        <v>3</v>
      </c>
      <c r="E49" s="46">
        <v>23.076899999999998</v>
      </c>
      <c r="F49" s="47">
        <v>0</v>
      </c>
      <c r="G49" s="46">
        <v>0</v>
      </c>
      <c r="H49" s="47">
        <v>0</v>
      </c>
      <c r="I49" s="46">
        <v>0</v>
      </c>
      <c r="J49" s="47">
        <v>1</v>
      </c>
      <c r="K49" s="46">
        <v>7.6923000000000004</v>
      </c>
      <c r="L49" s="48">
        <v>9</v>
      </c>
      <c r="M49" s="46">
        <v>69.230999999999995</v>
      </c>
      <c r="N49" s="48">
        <v>0</v>
      </c>
      <c r="O49" s="46">
        <v>0</v>
      </c>
      <c r="P49" s="49">
        <v>0</v>
      </c>
      <c r="Q49" s="50">
        <v>0</v>
      </c>
      <c r="R49" s="57">
        <v>5</v>
      </c>
      <c r="S49" s="50">
        <v>38.461500000000001</v>
      </c>
      <c r="T49" s="57">
        <v>0</v>
      </c>
      <c r="U49" s="50">
        <v>0</v>
      </c>
      <c r="V49" s="57">
        <v>0</v>
      </c>
      <c r="W49" s="52">
        <v>0</v>
      </c>
      <c r="X49" s="53">
        <v>688</v>
      </c>
      <c r="Y49" s="54">
        <v>100</v>
      </c>
    </row>
    <row r="50" spans="1:25" s="19" customFormat="1" ht="15" customHeight="1" x14ac:dyDescent="0.2">
      <c r="A50" s="18" t="s">
        <v>19</v>
      </c>
      <c r="B50" s="20" t="s">
        <v>63</v>
      </c>
      <c r="C50" s="21">
        <v>4252</v>
      </c>
      <c r="D50" s="22">
        <v>9</v>
      </c>
      <c r="E50" s="23">
        <v>0.216</v>
      </c>
      <c r="F50" s="24">
        <v>14</v>
      </c>
      <c r="G50" s="23">
        <v>0.33600000000000002</v>
      </c>
      <c r="H50" s="30">
        <v>208</v>
      </c>
      <c r="I50" s="23">
        <v>4.9916</v>
      </c>
      <c r="J50" s="24">
        <v>2111</v>
      </c>
      <c r="K50" s="23">
        <v>50.6599</v>
      </c>
      <c r="L50" s="24">
        <v>1762</v>
      </c>
      <c r="M50" s="23">
        <v>42.284999999999997</v>
      </c>
      <c r="N50" s="30">
        <v>1</v>
      </c>
      <c r="O50" s="23">
        <v>2.4E-2</v>
      </c>
      <c r="P50" s="32">
        <v>62</v>
      </c>
      <c r="Q50" s="26">
        <v>1.4879</v>
      </c>
      <c r="R50" s="22">
        <v>1066</v>
      </c>
      <c r="S50" s="26">
        <v>25.070599999999999</v>
      </c>
      <c r="T50" s="22">
        <v>85</v>
      </c>
      <c r="U50" s="26">
        <v>1.9991000000000001</v>
      </c>
      <c r="V50" s="22">
        <v>81</v>
      </c>
      <c r="W50" s="27">
        <v>1.905</v>
      </c>
      <c r="X50" s="28">
        <v>1818</v>
      </c>
      <c r="Y50" s="29">
        <v>100</v>
      </c>
    </row>
    <row r="51" spans="1:25" s="19" customFormat="1" ht="15" customHeight="1" x14ac:dyDescent="0.2">
      <c r="A51" s="18" t="s">
        <v>19</v>
      </c>
      <c r="B51" s="55" t="s">
        <v>64</v>
      </c>
      <c r="C51" s="44">
        <v>9833</v>
      </c>
      <c r="D51" s="45">
        <v>35</v>
      </c>
      <c r="E51" s="46">
        <v>0.38040000000000002</v>
      </c>
      <c r="F51" s="48">
        <v>54</v>
      </c>
      <c r="G51" s="46">
        <v>0.58689999999999998</v>
      </c>
      <c r="H51" s="47">
        <v>5006</v>
      </c>
      <c r="I51" s="46">
        <v>54.4071</v>
      </c>
      <c r="J51" s="47">
        <v>1960</v>
      </c>
      <c r="K51" s="46">
        <v>21.302</v>
      </c>
      <c r="L51" s="47">
        <v>1932</v>
      </c>
      <c r="M51" s="46">
        <v>20.998000000000001</v>
      </c>
      <c r="N51" s="48">
        <v>10</v>
      </c>
      <c r="O51" s="46">
        <v>0.1087</v>
      </c>
      <c r="P51" s="49">
        <v>204</v>
      </c>
      <c r="Q51" s="50">
        <v>2.2172000000000001</v>
      </c>
      <c r="R51" s="45">
        <v>2125</v>
      </c>
      <c r="S51" s="50">
        <v>21.610900000000001</v>
      </c>
      <c r="T51" s="45">
        <v>632</v>
      </c>
      <c r="U51" s="50">
        <v>6.4272999999999998</v>
      </c>
      <c r="V51" s="45">
        <v>1158</v>
      </c>
      <c r="W51" s="52">
        <v>11.7767</v>
      </c>
      <c r="X51" s="53">
        <v>8616</v>
      </c>
      <c r="Y51" s="54">
        <v>100</v>
      </c>
    </row>
    <row r="52" spans="1:25" s="19" customFormat="1" ht="15" customHeight="1" x14ac:dyDescent="0.2">
      <c r="A52" s="18" t="s">
        <v>19</v>
      </c>
      <c r="B52" s="20" t="s">
        <v>65</v>
      </c>
      <c r="C52" s="21">
        <v>162</v>
      </c>
      <c r="D52" s="31">
        <v>3</v>
      </c>
      <c r="E52" s="23">
        <v>1.875</v>
      </c>
      <c r="F52" s="24">
        <v>2</v>
      </c>
      <c r="G52" s="23">
        <v>1.25</v>
      </c>
      <c r="H52" s="30">
        <v>26</v>
      </c>
      <c r="I52" s="23">
        <v>16.25</v>
      </c>
      <c r="J52" s="30">
        <v>10</v>
      </c>
      <c r="K52" s="23">
        <v>6.25</v>
      </c>
      <c r="L52" s="24">
        <v>110</v>
      </c>
      <c r="M52" s="23">
        <v>68.75</v>
      </c>
      <c r="N52" s="30">
        <v>8</v>
      </c>
      <c r="O52" s="23">
        <v>5</v>
      </c>
      <c r="P52" s="25">
        <v>1</v>
      </c>
      <c r="Q52" s="26">
        <v>0.625</v>
      </c>
      <c r="R52" s="22">
        <v>48</v>
      </c>
      <c r="S52" s="26">
        <v>29.6296</v>
      </c>
      <c r="T52" s="22">
        <v>2</v>
      </c>
      <c r="U52" s="26">
        <v>1.2345999999999999</v>
      </c>
      <c r="V52" s="22">
        <v>12</v>
      </c>
      <c r="W52" s="27">
        <v>7.4074</v>
      </c>
      <c r="X52" s="28">
        <v>1009</v>
      </c>
      <c r="Y52" s="29">
        <v>100</v>
      </c>
    </row>
    <row r="53" spans="1:25" s="19" customFormat="1" ht="15" customHeight="1" x14ac:dyDescent="0.2">
      <c r="A53" s="18" t="s">
        <v>19</v>
      </c>
      <c r="B53" s="55" t="s">
        <v>66</v>
      </c>
      <c r="C53" s="58">
        <v>21</v>
      </c>
      <c r="D53" s="57">
        <v>0</v>
      </c>
      <c r="E53" s="46">
        <v>0</v>
      </c>
      <c r="F53" s="47">
        <v>1</v>
      </c>
      <c r="G53" s="46">
        <v>5.2632000000000003</v>
      </c>
      <c r="H53" s="48">
        <v>0</v>
      </c>
      <c r="I53" s="46">
        <v>0</v>
      </c>
      <c r="J53" s="47">
        <v>1</v>
      </c>
      <c r="K53" s="46">
        <v>5.2632000000000003</v>
      </c>
      <c r="L53" s="48">
        <v>17</v>
      </c>
      <c r="M53" s="46">
        <v>89.474000000000004</v>
      </c>
      <c r="N53" s="48">
        <v>0</v>
      </c>
      <c r="O53" s="46">
        <v>0</v>
      </c>
      <c r="P53" s="49">
        <v>0</v>
      </c>
      <c r="Q53" s="50">
        <v>0</v>
      </c>
      <c r="R53" s="57">
        <v>16</v>
      </c>
      <c r="S53" s="50">
        <v>76.1905</v>
      </c>
      <c r="T53" s="57">
        <v>2</v>
      </c>
      <c r="U53" s="50">
        <v>9.5237999999999996</v>
      </c>
      <c r="V53" s="45">
        <v>0</v>
      </c>
      <c r="W53" s="52">
        <v>0</v>
      </c>
      <c r="X53" s="53">
        <v>306</v>
      </c>
      <c r="Y53" s="54">
        <v>100</v>
      </c>
    </row>
    <row r="54" spans="1:25" s="19" customFormat="1" ht="15" customHeight="1" x14ac:dyDescent="0.2">
      <c r="A54" s="18" t="s">
        <v>19</v>
      </c>
      <c r="B54" s="20" t="s">
        <v>67</v>
      </c>
      <c r="C54" s="21">
        <v>718</v>
      </c>
      <c r="D54" s="31">
        <v>2</v>
      </c>
      <c r="E54" s="23">
        <v>0.28289999999999998</v>
      </c>
      <c r="F54" s="24">
        <v>0</v>
      </c>
      <c r="G54" s="34">
        <v>0</v>
      </c>
      <c r="H54" s="30">
        <v>23</v>
      </c>
      <c r="I54" s="34">
        <v>3.2532000000000001</v>
      </c>
      <c r="J54" s="24">
        <v>348</v>
      </c>
      <c r="K54" s="23">
        <v>49.222099999999998</v>
      </c>
      <c r="L54" s="24">
        <v>301</v>
      </c>
      <c r="M54" s="23">
        <v>42.573999999999998</v>
      </c>
      <c r="N54" s="24">
        <v>13</v>
      </c>
      <c r="O54" s="23">
        <v>1.8388</v>
      </c>
      <c r="P54" s="32">
        <v>20</v>
      </c>
      <c r="Q54" s="26">
        <v>2.8289</v>
      </c>
      <c r="R54" s="22">
        <v>161</v>
      </c>
      <c r="S54" s="26">
        <v>22.423400000000001</v>
      </c>
      <c r="T54" s="22">
        <v>11</v>
      </c>
      <c r="U54" s="26">
        <v>1.532</v>
      </c>
      <c r="V54" s="31">
        <v>7</v>
      </c>
      <c r="W54" s="27">
        <v>0.97489999999999999</v>
      </c>
      <c r="X54" s="28">
        <v>1971</v>
      </c>
      <c r="Y54" s="29">
        <v>100</v>
      </c>
    </row>
    <row r="55" spans="1:25" s="19" customFormat="1" ht="15" customHeight="1" x14ac:dyDescent="0.2">
      <c r="A55" s="18" t="s">
        <v>19</v>
      </c>
      <c r="B55" s="55" t="s">
        <v>68</v>
      </c>
      <c r="C55" s="44">
        <v>490</v>
      </c>
      <c r="D55" s="45">
        <v>6</v>
      </c>
      <c r="E55" s="46">
        <v>1.3158000000000001</v>
      </c>
      <c r="F55" s="47">
        <v>17</v>
      </c>
      <c r="G55" s="46">
        <v>3.7281</v>
      </c>
      <c r="H55" s="48">
        <v>64</v>
      </c>
      <c r="I55" s="46">
        <v>14.0351</v>
      </c>
      <c r="J55" s="48">
        <v>15</v>
      </c>
      <c r="K55" s="46">
        <v>3.2894999999999999</v>
      </c>
      <c r="L55" s="47">
        <v>310</v>
      </c>
      <c r="M55" s="46">
        <v>67.981999999999999</v>
      </c>
      <c r="N55" s="47">
        <v>1</v>
      </c>
      <c r="O55" s="46">
        <v>0.21929999999999999</v>
      </c>
      <c r="P55" s="56">
        <v>43</v>
      </c>
      <c r="Q55" s="50">
        <v>9.4298000000000002</v>
      </c>
      <c r="R55" s="45">
        <v>118</v>
      </c>
      <c r="S55" s="50">
        <v>24.081600000000002</v>
      </c>
      <c r="T55" s="45">
        <v>34</v>
      </c>
      <c r="U55" s="50">
        <v>6.9387999999999996</v>
      </c>
      <c r="V55" s="57">
        <v>5</v>
      </c>
      <c r="W55" s="52">
        <v>1.0204</v>
      </c>
      <c r="X55" s="53">
        <v>2305</v>
      </c>
      <c r="Y55" s="54">
        <v>100</v>
      </c>
    </row>
    <row r="56" spans="1:25" s="19" customFormat="1" ht="15" customHeight="1" x14ac:dyDescent="0.2">
      <c r="A56" s="18" t="s">
        <v>19</v>
      </c>
      <c r="B56" s="20" t="s">
        <v>69</v>
      </c>
      <c r="C56" s="21">
        <v>452</v>
      </c>
      <c r="D56" s="22">
        <v>1</v>
      </c>
      <c r="E56" s="23">
        <v>0.22570000000000001</v>
      </c>
      <c r="F56" s="24">
        <v>1</v>
      </c>
      <c r="G56" s="23">
        <v>0.22570000000000001</v>
      </c>
      <c r="H56" s="24">
        <v>9</v>
      </c>
      <c r="I56" s="23">
        <v>2.0316000000000001</v>
      </c>
      <c r="J56" s="30">
        <v>46</v>
      </c>
      <c r="K56" s="23">
        <v>10.383699999999999</v>
      </c>
      <c r="L56" s="24">
        <v>378</v>
      </c>
      <c r="M56" s="23">
        <v>85.326999999999998</v>
      </c>
      <c r="N56" s="30">
        <v>0</v>
      </c>
      <c r="O56" s="23">
        <v>0</v>
      </c>
      <c r="P56" s="25">
        <v>8</v>
      </c>
      <c r="Q56" s="26">
        <v>1.8059000000000001</v>
      </c>
      <c r="R56" s="31">
        <v>109</v>
      </c>
      <c r="S56" s="26">
        <v>24.114999999999998</v>
      </c>
      <c r="T56" s="31">
        <v>9</v>
      </c>
      <c r="U56" s="26">
        <v>1.9912000000000001</v>
      </c>
      <c r="V56" s="31">
        <v>1</v>
      </c>
      <c r="W56" s="27">
        <v>0.22120000000000001</v>
      </c>
      <c r="X56" s="28">
        <v>720</v>
      </c>
      <c r="Y56" s="29">
        <v>100</v>
      </c>
    </row>
    <row r="57" spans="1:25" s="19" customFormat="1" ht="15" customHeight="1" x14ac:dyDescent="0.2">
      <c r="A57" s="18" t="s">
        <v>19</v>
      </c>
      <c r="B57" s="55" t="s">
        <v>70</v>
      </c>
      <c r="C57" s="44">
        <v>390</v>
      </c>
      <c r="D57" s="45">
        <v>4</v>
      </c>
      <c r="E57" s="46">
        <v>1.0256000000000001</v>
      </c>
      <c r="F57" s="48">
        <v>1</v>
      </c>
      <c r="G57" s="46">
        <v>0.25640000000000002</v>
      </c>
      <c r="H57" s="47">
        <v>49</v>
      </c>
      <c r="I57" s="46">
        <v>12.5641</v>
      </c>
      <c r="J57" s="47">
        <v>279</v>
      </c>
      <c r="K57" s="46">
        <v>71.538499999999999</v>
      </c>
      <c r="L57" s="47">
        <v>47</v>
      </c>
      <c r="M57" s="46">
        <v>12.051</v>
      </c>
      <c r="N57" s="47">
        <v>0</v>
      </c>
      <c r="O57" s="46">
        <v>0</v>
      </c>
      <c r="P57" s="56">
        <v>10</v>
      </c>
      <c r="Q57" s="50">
        <v>2.5640999999999998</v>
      </c>
      <c r="R57" s="57">
        <v>176</v>
      </c>
      <c r="S57" s="50">
        <v>45.1282</v>
      </c>
      <c r="T57" s="57">
        <v>0</v>
      </c>
      <c r="U57" s="50">
        <v>0</v>
      </c>
      <c r="V57" s="57">
        <v>16</v>
      </c>
      <c r="W57" s="52">
        <v>4.1025999999999998</v>
      </c>
      <c r="X57" s="53">
        <v>2232</v>
      </c>
      <c r="Y57" s="54">
        <v>100</v>
      </c>
    </row>
    <row r="58" spans="1:25" s="19" customFormat="1" ht="15" customHeight="1" thickBot="1" x14ac:dyDescent="0.25">
      <c r="A58" s="18" t="s">
        <v>19</v>
      </c>
      <c r="B58" s="59" t="s">
        <v>71</v>
      </c>
      <c r="C58" s="60">
        <v>1</v>
      </c>
      <c r="D58" s="61">
        <v>0</v>
      </c>
      <c r="E58" s="62">
        <v>0</v>
      </c>
      <c r="F58" s="63">
        <v>0</v>
      </c>
      <c r="G58" s="62">
        <v>0</v>
      </c>
      <c r="H58" s="64">
        <v>0</v>
      </c>
      <c r="I58" s="62">
        <v>0</v>
      </c>
      <c r="J58" s="63">
        <v>0</v>
      </c>
      <c r="K58" s="62">
        <v>0</v>
      </c>
      <c r="L58" s="63">
        <v>1</v>
      </c>
      <c r="M58" s="62">
        <v>100</v>
      </c>
      <c r="N58" s="63">
        <v>0</v>
      </c>
      <c r="O58" s="62">
        <v>0</v>
      </c>
      <c r="P58" s="65">
        <v>0</v>
      </c>
      <c r="Q58" s="66">
        <v>0</v>
      </c>
      <c r="R58" s="67">
        <v>0</v>
      </c>
      <c r="S58" s="66">
        <v>0</v>
      </c>
      <c r="T58" s="67">
        <v>0</v>
      </c>
      <c r="U58" s="66">
        <v>0</v>
      </c>
      <c r="V58" s="67">
        <v>0</v>
      </c>
      <c r="W58" s="68">
        <v>0</v>
      </c>
      <c r="X58" s="69">
        <v>365</v>
      </c>
      <c r="Y58" s="70">
        <v>100</v>
      </c>
    </row>
    <row r="59" spans="1:25" s="36" customFormat="1" ht="15" customHeight="1" x14ac:dyDescent="0.2">
      <c r="A59" s="38"/>
      <c r="B59" s="42"/>
      <c r="C59" s="35"/>
      <c r="D59" s="35"/>
      <c r="E59" s="35"/>
      <c r="F59" s="35"/>
      <c r="G59" s="35"/>
      <c r="H59" s="35"/>
      <c r="I59" s="35"/>
      <c r="J59" s="35"/>
      <c r="K59" s="35"/>
      <c r="L59" s="35"/>
      <c r="M59" s="35"/>
      <c r="N59" s="35"/>
      <c r="O59" s="35"/>
      <c r="P59" s="35"/>
      <c r="Q59" s="35"/>
      <c r="R59" s="35"/>
      <c r="S59" s="35"/>
      <c r="T59" s="35"/>
      <c r="U59" s="35"/>
      <c r="V59" s="40"/>
      <c r="W59" s="41"/>
      <c r="X59" s="35"/>
      <c r="Y59" s="35"/>
    </row>
    <row r="60" spans="1:25" s="36" customFormat="1" ht="15" customHeight="1" x14ac:dyDescent="0.2">
      <c r="A60" s="38"/>
      <c r="B60" s="73" t="s">
        <v>72</v>
      </c>
      <c r="C60" s="35"/>
      <c r="D60" s="35"/>
      <c r="E60" s="35"/>
      <c r="F60" s="35"/>
      <c r="G60" s="35"/>
      <c r="H60" s="35"/>
      <c r="I60" s="35"/>
      <c r="J60" s="35"/>
      <c r="K60" s="35"/>
      <c r="L60" s="35"/>
      <c r="M60" s="35"/>
      <c r="N60" s="35"/>
      <c r="O60" s="35"/>
      <c r="P60" s="35"/>
      <c r="Q60" s="35"/>
      <c r="R60" s="35"/>
      <c r="S60" s="35"/>
      <c r="T60" s="35"/>
      <c r="U60" s="35"/>
      <c r="V60" s="35"/>
      <c r="W60" s="35"/>
      <c r="X60" s="40"/>
      <c r="Y60" s="41"/>
    </row>
    <row r="61" spans="1:25" s="19" customFormat="1" ht="15" customHeight="1" x14ac:dyDescent="0.2">
      <c r="A61" s="18"/>
      <c r="B61" s="39" t="s">
        <v>73</v>
      </c>
      <c r="C61" s="75"/>
      <c r="D61" s="75"/>
      <c r="E61" s="75"/>
      <c r="F61" s="75"/>
      <c r="G61" s="75"/>
      <c r="H61" s="75"/>
      <c r="I61" s="75"/>
      <c r="J61" s="75"/>
      <c r="K61" s="75"/>
      <c r="L61" s="75"/>
      <c r="M61" s="75"/>
      <c r="N61" s="75"/>
      <c r="O61" s="75"/>
      <c r="P61" s="75"/>
      <c r="Q61" s="75"/>
      <c r="R61" s="75"/>
      <c r="S61" s="75"/>
      <c r="T61" s="75"/>
      <c r="U61" s="75"/>
      <c r="V61" s="75"/>
      <c r="W61" s="75"/>
      <c r="X61" s="75"/>
      <c r="Y61" s="75"/>
    </row>
    <row r="62" spans="1:25" s="36" customFormat="1" ht="14.1" customHeight="1" x14ac:dyDescent="0.2">
      <c r="B62" s="39" t="s">
        <v>74</v>
      </c>
      <c r="C62" s="75"/>
      <c r="D62" s="75"/>
      <c r="E62" s="75"/>
      <c r="F62" s="75"/>
      <c r="G62" s="75"/>
      <c r="H62" s="75"/>
      <c r="I62" s="75"/>
      <c r="J62" s="75"/>
      <c r="K62" s="75"/>
      <c r="L62" s="75"/>
      <c r="M62" s="75"/>
      <c r="N62" s="75"/>
      <c r="O62" s="75"/>
      <c r="P62" s="75"/>
      <c r="Q62" s="75"/>
      <c r="R62" s="75"/>
      <c r="S62" s="75"/>
      <c r="T62" s="75"/>
      <c r="U62" s="75"/>
      <c r="V62" s="75"/>
      <c r="W62" s="75"/>
      <c r="X62" s="75"/>
      <c r="Y62" s="75"/>
    </row>
    <row r="63" spans="1:25" s="36" customFormat="1" ht="15" customHeight="1" x14ac:dyDescent="0.2">
      <c r="A63" s="38"/>
      <c r="B63" s="39" t="str">
        <f>CONCATENATE("NOTE: Table reads (for US Totals):  Of all ",TEXT(C7,"#,##0")," public school male students who were ",LOWER(A7),", ",TEXT(T7,"#,##0")," (",TEXT(U7,"0.0"),"%) were served solely under Section 504 and ",TEXT(R7,"#,##0")," (",TEXT(S7,"0.0"),"%) were served under IDEA.")</f>
        <v>NOTE: Table reads (for US Totals):  Of all 46,751 public school male students who were transferred to an alternative school, 1,441 (3.1%) were served solely under Section 504 and 11,208 (24.0%) were served under IDEA.</v>
      </c>
      <c r="C63" s="35"/>
      <c r="D63" s="35"/>
      <c r="E63" s="35"/>
      <c r="F63" s="35"/>
      <c r="G63" s="35"/>
      <c r="H63" s="35"/>
      <c r="I63" s="35"/>
      <c r="J63" s="35"/>
      <c r="K63" s="35"/>
      <c r="L63" s="35"/>
      <c r="M63" s="35"/>
      <c r="N63" s="35"/>
      <c r="O63" s="35"/>
      <c r="P63" s="35"/>
      <c r="Q63" s="35"/>
      <c r="R63" s="35"/>
      <c r="S63" s="35"/>
      <c r="T63" s="35"/>
      <c r="U63" s="35"/>
      <c r="V63" s="40"/>
      <c r="W63" s="41"/>
      <c r="X63" s="35"/>
      <c r="Y63" s="35"/>
    </row>
    <row r="64" spans="1:25" s="36" customFormat="1" ht="15" customHeight="1" x14ac:dyDescent="0.2">
      <c r="A64" s="38"/>
      <c r="B64" s="39" t="str">
        <f>CONCATENATE("            Table reads (for US Race/Ethnicity):  Of all ",TEXT(A3,"#,##0")," public school male students  who were ",LOWER(A7), ", ",TEXT(D7,"#,##0")," (",TEXT(E7,"0.0"),"%) were American Indian or Alaska Native students with or without disabilities served under IDEA.")</f>
        <v xml:space="preserve">            Table reads (for US Race/Ethnicity):  Of all 45,310 public school male students  who were transferred to an alternative school, 325 (0.7%) were American Indian or Alaska Native students with or without disabilities served under IDEA.</v>
      </c>
      <c r="C64" s="35"/>
      <c r="D64" s="35"/>
      <c r="E64" s="35"/>
      <c r="F64" s="35"/>
      <c r="G64" s="35"/>
      <c r="H64" s="35"/>
      <c r="I64" s="35"/>
      <c r="J64" s="35"/>
      <c r="K64" s="35"/>
      <c r="L64" s="35"/>
      <c r="M64" s="35"/>
      <c r="N64" s="35"/>
      <c r="O64" s="35"/>
      <c r="P64" s="35"/>
      <c r="Q64" s="35"/>
      <c r="R64" s="35"/>
      <c r="S64" s="35"/>
      <c r="T64" s="35"/>
      <c r="U64" s="35"/>
      <c r="V64" s="40"/>
      <c r="W64" s="41"/>
      <c r="X64" s="35"/>
      <c r="Y64" s="35"/>
    </row>
    <row r="65" spans="1:25" s="36" customFormat="1" ht="15" customHeight="1" x14ac:dyDescent="0.2">
      <c r="A65" s="38"/>
      <c r="B65" s="75" t="s">
        <v>75</v>
      </c>
      <c r="C65" s="35"/>
      <c r="D65" s="35"/>
      <c r="E65" s="35"/>
      <c r="F65" s="35"/>
      <c r="G65" s="35"/>
      <c r="H65" s="35"/>
      <c r="I65" s="35"/>
      <c r="J65" s="35"/>
      <c r="K65" s="35"/>
      <c r="L65" s="35"/>
      <c r="M65" s="35"/>
      <c r="N65" s="35"/>
      <c r="O65" s="35"/>
      <c r="P65" s="35"/>
      <c r="Q65" s="35"/>
      <c r="R65" s="35"/>
      <c r="S65" s="35"/>
      <c r="T65" s="35"/>
      <c r="U65" s="35"/>
      <c r="V65" s="40"/>
      <c r="W65" s="41"/>
      <c r="X65" s="35"/>
      <c r="Y65" s="35"/>
    </row>
    <row r="66" spans="1:25" s="36" customFormat="1" ht="15" customHeight="1" x14ac:dyDescent="0.2">
      <c r="A66" s="38"/>
      <c r="B66" s="75" t="s">
        <v>76</v>
      </c>
      <c r="C66" s="1"/>
      <c r="D66" s="1"/>
      <c r="E66" s="1"/>
      <c r="F66" s="1"/>
      <c r="G66" s="1"/>
      <c r="H66" s="1"/>
      <c r="I66" s="1"/>
      <c r="J66" s="1"/>
      <c r="K66" s="1"/>
      <c r="L66" s="1"/>
      <c r="M66" s="1"/>
      <c r="N66" s="1"/>
      <c r="O66" s="1"/>
      <c r="P66" s="1"/>
      <c r="Q66" s="1"/>
      <c r="R66" s="1"/>
      <c r="S66" s="1"/>
      <c r="T66" s="1"/>
      <c r="U66" s="1"/>
      <c r="V66" s="3"/>
      <c r="W66" s="4"/>
      <c r="X66" s="1"/>
      <c r="Y66" s="1"/>
    </row>
    <row r="67" spans="1:25" ht="15" customHeight="1" x14ac:dyDescent="0.2">
      <c r="B67" s="35"/>
    </row>
    <row r="68" spans="1:25" ht="15" customHeight="1" x14ac:dyDescent="0.2">
      <c r="B68" s="35"/>
    </row>
  </sheetData>
  <sortState ref="A8:Y58">
    <sortCondition ref="B8:B58"/>
  </sortState>
  <mergeCells count="15">
    <mergeCell ref="B4:B5"/>
    <mergeCell ref="V4:W5"/>
    <mergeCell ref="X4:X5"/>
    <mergeCell ref="C4:C5"/>
    <mergeCell ref="Y4:Y5"/>
    <mergeCell ref="N5:O5"/>
    <mergeCell ref="P5:Q5"/>
    <mergeCell ref="D4:Q4"/>
    <mergeCell ref="D5:E5"/>
    <mergeCell ref="F5:G5"/>
    <mergeCell ref="H5:I5"/>
    <mergeCell ref="T4:U5"/>
    <mergeCell ref="R4:S5"/>
    <mergeCell ref="J5:K5"/>
    <mergeCell ref="L5:M5"/>
  </mergeCells>
  <phoneticPr fontId="21" type="noConversion"/>
  <printOptions horizontalCentered="1"/>
  <pageMargins left="0.25" right="0.25" top="1" bottom="1" header="0.5" footer="0.5"/>
  <pageSetup paperSize="3" scale="69" orientation="landscape" horizontalDpi="4294967292" verticalDpi="4294967292"/>
  <extLst>
    <ext xmlns:mx="http://schemas.microsoft.com/office/mac/excel/2008/main" uri="{64002731-A6B0-56B0-2670-7721B7C09600}">
      <mx:PLV Mode="0" OnePage="0" WScale="4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Y68"/>
  <sheetViews>
    <sheetView showGridLines="0" zoomScale="80" zoomScaleNormal="80" workbookViewId="0"/>
  </sheetViews>
  <sheetFormatPr defaultColWidth="12.1640625" defaultRowHeight="15" customHeight="1" x14ac:dyDescent="0.2"/>
  <cols>
    <col min="1" max="1" width="2.83203125" style="7" customWidth="1"/>
    <col min="2" max="2" width="21.83203125" style="1" customWidth="1"/>
    <col min="3" max="21" width="14.83203125" style="1" customWidth="1"/>
    <col min="22" max="22" width="14.83203125" style="3" customWidth="1"/>
    <col min="23" max="23" width="14.83203125" style="4" customWidth="1"/>
    <col min="24" max="25" width="14.83203125" style="1" customWidth="1"/>
    <col min="26" max="16384" width="12.1640625" style="5"/>
  </cols>
  <sheetData>
    <row r="2" spans="1:25" s="2" customFormat="1" ht="15" customHeight="1" x14ac:dyDescent="0.25">
      <c r="A2" s="6"/>
      <c r="B2" s="78" t="str">
        <f>CONCATENATE("Number and percentage of public school female students  ",A7, ", by race/ethnicity, disability status, and English proficiency, by state: School Year 2015-16")</f>
        <v>Number and percentage of public school female students  transferred to an alternative school, by race/ethnicity, disability status, and English proficiency, by state: School Year 2015-16</v>
      </c>
      <c r="C2" s="78"/>
      <c r="D2" s="78"/>
      <c r="E2" s="78"/>
      <c r="F2" s="78"/>
      <c r="G2" s="78"/>
      <c r="H2" s="78"/>
      <c r="I2" s="78"/>
      <c r="J2" s="78"/>
      <c r="K2" s="78"/>
      <c r="L2" s="78"/>
      <c r="M2" s="78"/>
      <c r="N2" s="78"/>
      <c r="O2" s="78"/>
      <c r="P2" s="78"/>
      <c r="Q2" s="78"/>
      <c r="R2" s="78"/>
      <c r="S2" s="78"/>
      <c r="T2" s="78"/>
      <c r="U2" s="78"/>
      <c r="V2" s="78"/>
      <c r="W2" s="78"/>
    </row>
    <row r="3" spans="1:25" s="1" customFormat="1" ht="15" customHeight="1" thickBot="1" x14ac:dyDescent="0.3">
      <c r="A3" s="74">
        <f>C7-T7</f>
        <v>17858</v>
      </c>
      <c r="B3" s="77"/>
      <c r="C3" s="76"/>
      <c r="D3" s="76"/>
      <c r="E3" s="104"/>
      <c r="F3" s="76"/>
      <c r="G3" s="76"/>
      <c r="H3" s="76"/>
      <c r="I3" s="76"/>
      <c r="J3" s="76"/>
      <c r="K3" s="76"/>
      <c r="L3" s="76"/>
      <c r="M3" s="76"/>
      <c r="N3" s="76"/>
      <c r="O3" s="76"/>
      <c r="P3" s="76"/>
      <c r="Q3" s="76"/>
      <c r="R3" s="76"/>
      <c r="S3" s="76"/>
      <c r="T3" s="76"/>
      <c r="U3" s="76"/>
      <c r="V3" s="76"/>
      <c r="W3" s="3"/>
      <c r="X3" s="76"/>
      <c r="Y3" s="76"/>
    </row>
    <row r="4" spans="1:25" s="9" customFormat="1" ht="24.95" customHeight="1" x14ac:dyDescent="0.2">
      <c r="A4" s="8"/>
      <c r="B4" s="79" t="s">
        <v>0</v>
      </c>
      <c r="C4" s="81" t="s">
        <v>1</v>
      </c>
      <c r="D4" s="83" t="s">
        <v>82</v>
      </c>
      <c r="E4" s="84"/>
      <c r="F4" s="84"/>
      <c r="G4" s="84"/>
      <c r="H4" s="84"/>
      <c r="I4" s="84"/>
      <c r="J4" s="84"/>
      <c r="K4" s="84"/>
      <c r="L4" s="84"/>
      <c r="M4" s="84"/>
      <c r="N4" s="84"/>
      <c r="O4" s="84"/>
      <c r="P4" s="84"/>
      <c r="Q4" s="85"/>
      <c r="R4" s="86" t="s">
        <v>2</v>
      </c>
      <c r="S4" s="87"/>
      <c r="T4" s="86" t="s">
        <v>3</v>
      </c>
      <c r="U4" s="87"/>
      <c r="V4" s="86" t="s">
        <v>4</v>
      </c>
      <c r="W4" s="87"/>
      <c r="X4" s="90" t="s">
        <v>5</v>
      </c>
      <c r="Y4" s="92" t="s">
        <v>6</v>
      </c>
    </row>
    <row r="5" spans="1:25" s="9" customFormat="1" ht="24.95" customHeight="1" x14ac:dyDescent="0.2">
      <c r="A5" s="8"/>
      <c r="B5" s="80"/>
      <c r="C5" s="82"/>
      <c r="D5" s="94" t="s">
        <v>7</v>
      </c>
      <c r="E5" s="95"/>
      <c r="F5" s="96" t="s">
        <v>8</v>
      </c>
      <c r="G5" s="95"/>
      <c r="H5" s="97" t="s">
        <v>9</v>
      </c>
      <c r="I5" s="95"/>
      <c r="J5" s="97" t="s">
        <v>10</v>
      </c>
      <c r="K5" s="95"/>
      <c r="L5" s="97" t="s">
        <v>11</v>
      </c>
      <c r="M5" s="95"/>
      <c r="N5" s="97" t="s">
        <v>12</v>
      </c>
      <c r="O5" s="95"/>
      <c r="P5" s="97" t="s">
        <v>13</v>
      </c>
      <c r="Q5" s="98"/>
      <c r="R5" s="88"/>
      <c r="S5" s="89"/>
      <c r="T5" s="88"/>
      <c r="U5" s="89"/>
      <c r="V5" s="88"/>
      <c r="W5" s="89"/>
      <c r="X5" s="91"/>
      <c r="Y5" s="93"/>
    </row>
    <row r="6" spans="1:25" s="9" customFormat="1" ht="15" customHeight="1" thickBot="1" x14ac:dyDescent="0.25">
      <c r="A6" s="8"/>
      <c r="B6" s="10"/>
      <c r="C6" s="37"/>
      <c r="D6" s="11" t="s">
        <v>14</v>
      </c>
      <c r="E6" s="12" t="s">
        <v>15</v>
      </c>
      <c r="F6" s="13" t="s">
        <v>14</v>
      </c>
      <c r="G6" s="12" t="s">
        <v>15</v>
      </c>
      <c r="H6" s="13" t="s">
        <v>14</v>
      </c>
      <c r="I6" s="12" t="s">
        <v>15</v>
      </c>
      <c r="J6" s="13" t="s">
        <v>14</v>
      </c>
      <c r="K6" s="12" t="s">
        <v>15</v>
      </c>
      <c r="L6" s="13" t="s">
        <v>14</v>
      </c>
      <c r="M6" s="12" t="s">
        <v>15</v>
      </c>
      <c r="N6" s="13" t="s">
        <v>14</v>
      </c>
      <c r="O6" s="12" t="s">
        <v>15</v>
      </c>
      <c r="P6" s="13" t="s">
        <v>14</v>
      </c>
      <c r="Q6" s="14" t="s">
        <v>15</v>
      </c>
      <c r="R6" s="11" t="s">
        <v>14</v>
      </c>
      <c r="S6" s="15" t="s">
        <v>16</v>
      </c>
      <c r="T6" s="11" t="s">
        <v>14</v>
      </c>
      <c r="U6" s="15" t="s">
        <v>16</v>
      </c>
      <c r="V6" s="13" t="s">
        <v>14</v>
      </c>
      <c r="W6" s="15" t="s">
        <v>16</v>
      </c>
      <c r="X6" s="16"/>
      <c r="Y6" s="17"/>
    </row>
    <row r="7" spans="1:25" s="19" customFormat="1" ht="15" customHeight="1" x14ac:dyDescent="0.2">
      <c r="A7" s="18" t="str">
        <f>[1]Total!A7</f>
        <v>transferred to an alternative school</v>
      </c>
      <c r="B7" s="43" t="s">
        <v>18</v>
      </c>
      <c r="C7" s="44">
        <v>18289</v>
      </c>
      <c r="D7" s="45">
        <v>135</v>
      </c>
      <c r="E7" s="46">
        <v>0.75600000000000001</v>
      </c>
      <c r="F7" s="47">
        <v>93</v>
      </c>
      <c r="G7" s="46">
        <v>0.52078000000000002</v>
      </c>
      <c r="H7" s="47">
        <v>3399</v>
      </c>
      <c r="I7" s="46">
        <v>19.0335</v>
      </c>
      <c r="J7" s="47">
        <v>8888</v>
      </c>
      <c r="K7" s="46">
        <v>49.77</v>
      </c>
      <c r="L7" s="47">
        <v>4750</v>
      </c>
      <c r="M7" s="46">
        <v>26.598700000000001</v>
      </c>
      <c r="N7" s="48">
        <v>27</v>
      </c>
      <c r="O7" s="46">
        <v>0.1512</v>
      </c>
      <c r="P7" s="49">
        <v>566</v>
      </c>
      <c r="Q7" s="50">
        <v>3.1694</v>
      </c>
      <c r="R7" s="51">
        <v>2804</v>
      </c>
      <c r="S7" s="50">
        <v>15.3316</v>
      </c>
      <c r="T7" s="51">
        <v>431</v>
      </c>
      <c r="U7" s="50">
        <v>2.3566099999999999</v>
      </c>
      <c r="V7" s="51">
        <v>720</v>
      </c>
      <c r="W7" s="52">
        <v>3.9367999999999999</v>
      </c>
      <c r="X7" s="53">
        <v>96360</v>
      </c>
      <c r="Y7" s="54">
        <v>99.988</v>
      </c>
    </row>
    <row r="8" spans="1:25" s="19" customFormat="1" ht="15" customHeight="1" x14ac:dyDescent="0.2">
      <c r="A8" s="18" t="s">
        <v>19</v>
      </c>
      <c r="B8" s="20" t="s">
        <v>20</v>
      </c>
      <c r="C8" s="21">
        <v>909</v>
      </c>
      <c r="D8" s="22">
        <v>3</v>
      </c>
      <c r="E8" s="23">
        <v>0.33300000000000002</v>
      </c>
      <c r="F8" s="24">
        <v>1</v>
      </c>
      <c r="G8" s="23">
        <v>0.11099000000000001</v>
      </c>
      <c r="H8" s="30">
        <v>22</v>
      </c>
      <c r="I8" s="23">
        <v>2.4417</v>
      </c>
      <c r="J8" s="24">
        <v>577</v>
      </c>
      <c r="K8" s="23">
        <v>64.040000000000006</v>
      </c>
      <c r="L8" s="24">
        <v>291</v>
      </c>
      <c r="M8" s="23">
        <v>32.297400000000003</v>
      </c>
      <c r="N8" s="24">
        <v>1</v>
      </c>
      <c r="O8" s="23">
        <v>0.111</v>
      </c>
      <c r="P8" s="32">
        <v>6</v>
      </c>
      <c r="Q8" s="26">
        <v>0.66590000000000005</v>
      </c>
      <c r="R8" s="22">
        <v>117</v>
      </c>
      <c r="S8" s="26">
        <v>12.8713</v>
      </c>
      <c r="T8" s="22">
        <v>8</v>
      </c>
      <c r="U8" s="26">
        <v>0.88009000000000004</v>
      </c>
      <c r="V8" s="31">
        <v>7</v>
      </c>
      <c r="W8" s="27">
        <v>0.77010000000000001</v>
      </c>
      <c r="X8" s="28">
        <v>1400</v>
      </c>
      <c r="Y8" s="29">
        <v>100</v>
      </c>
    </row>
    <row r="9" spans="1:25" s="19" customFormat="1" ht="15" customHeight="1" x14ac:dyDescent="0.2">
      <c r="A9" s="18" t="s">
        <v>19</v>
      </c>
      <c r="B9" s="55" t="s">
        <v>21</v>
      </c>
      <c r="C9" s="44">
        <v>0</v>
      </c>
      <c r="D9" s="45">
        <v>0</v>
      </c>
      <c r="E9" s="46">
        <v>0</v>
      </c>
      <c r="F9" s="47">
        <v>0</v>
      </c>
      <c r="G9" s="46">
        <v>0</v>
      </c>
      <c r="H9" s="47">
        <v>0</v>
      </c>
      <c r="I9" s="46">
        <v>0</v>
      </c>
      <c r="J9" s="48">
        <v>0</v>
      </c>
      <c r="K9" s="46">
        <v>0</v>
      </c>
      <c r="L9" s="48">
        <v>0</v>
      </c>
      <c r="M9" s="46">
        <v>0</v>
      </c>
      <c r="N9" s="47">
        <v>0</v>
      </c>
      <c r="O9" s="46">
        <v>0</v>
      </c>
      <c r="P9" s="56">
        <v>0</v>
      </c>
      <c r="Q9" s="50">
        <v>0</v>
      </c>
      <c r="R9" s="57">
        <v>0</v>
      </c>
      <c r="S9" s="50">
        <v>0</v>
      </c>
      <c r="T9" s="57">
        <v>0</v>
      </c>
      <c r="U9" s="50">
        <v>0</v>
      </c>
      <c r="V9" s="57">
        <v>0</v>
      </c>
      <c r="W9" s="52">
        <v>0</v>
      </c>
      <c r="X9" s="53">
        <v>503</v>
      </c>
      <c r="Y9" s="54">
        <v>100</v>
      </c>
    </row>
    <row r="10" spans="1:25" s="19" customFormat="1" ht="15" customHeight="1" x14ac:dyDescent="0.2">
      <c r="A10" s="18" t="s">
        <v>19</v>
      </c>
      <c r="B10" s="20" t="s">
        <v>22</v>
      </c>
      <c r="C10" s="21">
        <v>43</v>
      </c>
      <c r="D10" s="31">
        <v>12</v>
      </c>
      <c r="E10" s="23">
        <v>27.907</v>
      </c>
      <c r="F10" s="24">
        <v>0</v>
      </c>
      <c r="G10" s="23">
        <v>0</v>
      </c>
      <c r="H10" s="30">
        <v>12</v>
      </c>
      <c r="I10" s="23">
        <v>27.907</v>
      </c>
      <c r="J10" s="24">
        <v>2</v>
      </c>
      <c r="K10" s="23">
        <v>4.6509999999999998</v>
      </c>
      <c r="L10" s="30">
        <v>14</v>
      </c>
      <c r="M10" s="23">
        <v>32.558100000000003</v>
      </c>
      <c r="N10" s="30">
        <v>1</v>
      </c>
      <c r="O10" s="23">
        <v>2.3256000000000001</v>
      </c>
      <c r="P10" s="25">
        <v>2</v>
      </c>
      <c r="Q10" s="26">
        <v>4.6512000000000002</v>
      </c>
      <c r="R10" s="31">
        <v>24</v>
      </c>
      <c r="S10" s="26">
        <v>55.814</v>
      </c>
      <c r="T10" s="31">
        <v>0</v>
      </c>
      <c r="U10" s="26">
        <v>0</v>
      </c>
      <c r="V10" s="31">
        <v>0</v>
      </c>
      <c r="W10" s="27">
        <v>0</v>
      </c>
      <c r="X10" s="28">
        <v>1977</v>
      </c>
      <c r="Y10" s="29">
        <v>100</v>
      </c>
    </row>
    <row r="11" spans="1:25" s="19" customFormat="1" ht="15" customHeight="1" x14ac:dyDescent="0.2">
      <c r="A11" s="18" t="s">
        <v>19</v>
      </c>
      <c r="B11" s="55" t="s">
        <v>23</v>
      </c>
      <c r="C11" s="44">
        <v>78</v>
      </c>
      <c r="D11" s="45">
        <v>0</v>
      </c>
      <c r="E11" s="46">
        <v>0</v>
      </c>
      <c r="F11" s="48">
        <v>0</v>
      </c>
      <c r="G11" s="46">
        <v>0</v>
      </c>
      <c r="H11" s="47">
        <v>1</v>
      </c>
      <c r="I11" s="46">
        <v>1.2821</v>
      </c>
      <c r="J11" s="47">
        <v>57</v>
      </c>
      <c r="K11" s="46">
        <v>73.076999999999998</v>
      </c>
      <c r="L11" s="47">
        <v>16</v>
      </c>
      <c r="M11" s="46">
        <v>20.512799999999999</v>
      </c>
      <c r="N11" s="47">
        <v>0</v>
      </c>
      <c r="O11" s="46">
        <v>0</v>
      </c>
      <c r="P11" s="56">
        <v>4</v>
      </c>
      <c r="Q11" s="50">
        <v>5.1281999999999996</v>
      </c>
      <c r="R11" s="57">
        <v>14</v>
      </c>
      <c r="S11" s="50">
        <v>17.948699999999999</v>
      </c>
      <c r="T11" s="57">
        <v>0</v>
      </c>
      <c r="U11" s="50">
        <v>0</v>
      </c>
      <c r="V11" s="45">
        <v>3</v>
      </c>
      <c r="W11" s="52">
        <v>3.8462000000000001</v>
      </c>
      <c r="X11" s="53">
        <v>1092</v>
      </c>
      <c r="Y11" s="54">
        <v>100</v>
      </c>
    </row>
    <row r="12" spans="1:25" s="19" customFormat="1" ht="15" customHeight="1" x14ac:dyDescent="0.2">
      <c r="A12" s="18" t="s">
        <v>19</v>
      </c>
      <c r="B12" s="20" t="s">
        <v>24</v>
      </c>
      <c r="C12" s="21">
        <v>566</v>
      </c>
      <c r="D12" s="22">
        <v>16</v>
      </c>
      <c r="E12" s="23">
        <v>2.847</v>
      </c>
      <c r="F12" s="30">
        <v>19</v>
      </c>
      <c r="G12" s="23">
        <v>3.3807800000000001</v>
      </c>
      <c r="H12" s="24">
        <v>281</v>
      </c>
      <c r="I12" s="23">
        <v>50</v>
      </c>
      <c r="J12" s="24">
        <v>108</v>
      </c>
      <c r="K12" s="23">
        <v>19.216999999999999</v>
      </c>
      <c r="L12" s="24">
        <v>101</v>
      </c>
      <c r="M12" s="23">
        <v>17.971499999999999</v>
      </c>
      <c r="N12" s="30">
        <v>2</v>
      </c>
      <c r="O12" s="23">
        <v>0.35589999999999999</v>
      </c>
      <c r="P12" s="32">
        <v>35</v>
      </c>
      <c r="Q12" s="26">
        <v>6.2278000000000002</v>
      </c>
      <c r="R12" s="31">
        <v>55</v>
      </c>
      <c r="S12" s="26">
        <v>9.7172999999999998</v>
      </c>
      <c r="T12" s="31">
        <v>4</v>
      </c>
      <c r="U12" s="26">
        <v>0.70670999999999995</v>
      </c>
      <c r="V12" s="22">
        <v>76</v>
      </c>
      <c r="W12" s="27">
        <v>13.4276</v>
      </c>
      <c r="X12" s="28">
        <v>10138</v>
      </c>
      <c r="Y12" s="29">
        <v>100</v>
      </c>
    </row>
    <row r="13" spans="1:25" s="19" customFormat="1" ht="15" customHeight="1" x14ac:dyDescent="0.2">
      <c r="A13" s="18" t="s">
        <v>19</v>
      </c>
      <c r="B13" s="55" t="s">
        <v>25</v>
      </c>
      <c r="C13" s="44">
        <v>29</v>
      </c>
      <c r="D13" s="45">
        <v>1</v>
      </c>
      <c r="E13" s="46">
        <v>3.4483000000000001</v>
      </c>
      <c r="F13" s="48">
        <v>0</v>
      </c>
      <c r="G13" s="46">
        <v>0</v>
      </c>
      <c r="H13" s="47">
        <v>12</v>
      </c>
      <c r="I13" s="46">
        <v>41.379300000000001</v>
      </c>
      <c r="J13" s="48">
        <v>0</v>
      </c>
      <c r="K13" s="46">
        <v>0</v>
      </c>
      <c r="L13" s="47">
        <v>16</v>
      </c>
      <c r="M13" s="46">
        <v>55.172400000000003</v>
      </c>
      <c r="N13" s="47">
        <v>0</v>
      </c>
      <c r="O13" s="46">
        <v>0</v>
      </c>
      <c r="P13" s="49">
        <v>0</v>
      </c>
      <c r="Q13" s="50">
        <v>0</v>
      </c>
      <c r="R13" s="45">
        <v>3</v>
      </c>
      <c r="S13" s="50">
        <v>10.344799999999999</v>
      </c>
      <c r="T13" s="45">
        <v>0</v>
      </c>
      <c r="U13" s="50">
        <v>0</v>
      </c>
      <c r="V13" s="57">
        <v>4</v>
      </c>
      <c r="W13" s="52">
        <v>13.793100000000001</v>
      </c>
      <c r="X13" s="53">
        <v>1868</v>
      </c>
      <c r="Y13" s="54">
        <v>100</v>
      </c>
    </row>
    <row r="14" spans="1:25" s="19" customFormat="1" ht="15" customHeight="1" x14ac:dyDescent="0.2">
      <c r="A14" s="18" t="s">
        <v>19</v>
      </c>
      <c r="B14" s="20" t="s">
        <v>26</v>
      </c>
      <c r="C14" s="33">
        <v>33</v>
      </c>
      <c r="D14" s="22">
        <v>0</v>
      </c>
      <c r="E14" s="23">
        <v>0</v>
      </c>
      <c r="F14" s="24">
        <v>1</v>
      </c>
      <c r="G14" s="23">
        <v>3.125</v>
      </c>
      <c r="H14" s="30">
        <v>15</v>
      </c>
      <c r="I14" s="23">
        <v>46.875</v>
      </c>
      <c r="J14" s="30">
        <v>9</v>
      </c>
      <c r="K14" s="23">
        <v>28.125</v>
      </c>
      <c r="L14" s="30">
        <v>7</v>
      </c>
      <c r="M14" s="23">
        <v>21.875</v>
      </c>
      <c r="N14" s="24">
        <v>0</v>
      </c>
      <c r="O14" s="23">
        <v>0</v>
      </c>
      <c r="P14" s="25">
        <v>0</v>
      </c>
      <c r="Q14" s="26">
        <v>0</v>
      </c>
      <c r="R14" s="31">
        <v>8</v>
      </c>
      <c r="S14" s="26">
        <v>24.2424</v>
      </c>
      <c r="T14" s="31">
        <v>1</v>
      </c>
      <c r="U14" s="26">
        <v>3.0303</v>
      </c>
      <c r="V14" s="22">
        <v>4</v>
      </c>
      <c r="W14" s="27">
        <v>12.1212</v>
      </c>
      <c r="X14" s="28">
        <v>1238</v>
      </c>
      <c r="Y14" s="29">
        <v>100</v>
      </c>
    </row>
    <row r="15" spans="1:25" s="19" customFormat="1" ht="15" customHeight="1" x14ac:dyDescent="0.2">
      <c r="A15" s="18" t="s">
        <v>19</v>
      </c>
      <c r="B15" s="55" t="s">
        <v>27</v>
      </c>
      <c r="C15" s="58">
        <v>80</v>
      </c>
      <c r="D15" s="45">
        <v>0</v>
      </c>
      <c r="E15" s="46">
        <v>0</v>
      </c>
      <c r="F15" s="47">
        <v>0</v>
      </c>
      <c r="G15" s="46">
        <v>0</v>
      </c>
      <c r="H15" s="47">
        <v>6</v>
      </c>
      <c r="I15" s="46">
        <v>7.5</v>
      </c>
      <c r="J15" s="48">
        <v>57</v>
      </c>
      <c r="K15" s="46">
        <v>71.25</v>
      </c>
      <c r="L15" s="47">
        <v>12</v>
      </c>
      <c r="M15" s="46">
        <v>15</v>
      </c>
      <c r="N15" s="48">
        <v>0</v>
      </c>
      <c r="O15" s="46">
        <v>0</v>
      </c>
      <c r="P15" s="49">
        <v>5</v>
      </c>
      <c r="Q15" s="50">
        <v>6.25</v>
      </c>
      <c r="R15" s="57">
        <v>15</v>
      </c>
      <c r="S15" s="50">
        <v>18.75</v>
      </c>
      <c r="T15" s="57">
        <v>0</v>
      </c>
      <c r="U15" s="50">
        <v>0</v>
      </c>
      <c r="V15" s="45">
        <v>2</v>
      </c>
      <c r="W15" s="52">
        <v>2.5</v>
      </c>
      <c r="X15" s="53">
        <v>235</v>
      </c>
      <c r="Y15" s="54">
        <v>100</v>
      </c>
    </row>
    <row r="16" spans="1:25" s="19" customFormat="1" ht="15" customHeight="1" x14ac:dyDescent="0.2">
      <c r="A16" s="18" t="s">
        <v>19</v>
      </c>
      <c r="B16" s="20" t="s">
        <v>28</v>
      </c>
      <c r="C16" s="33">
        <v>39</v>
      </c>
      <c r="D16" s="31">
        <v>0</v>
      </c>
      <c r="E16" s="23">
        <v>0</v>
      </c>
      <c r="F16" s="30">
        <v>0</v>
      </c>
      <c r="G16" s="23">
        <v>0</v>
      </c>
      <c r="H16" s="24">
        <v>0</v>
      </c>
      <c r="I16" s="23">
        <v>0</v>
      </c>
      <c r="J16" s="30">
        <v>37</v>
      </c>
      <c r="K16" s="23">
        <v>100</v>
      </c>
      <c r="L16" s="24">
        <v>0</v>
      </c>
      <c r="M16" s="23">
        <v>0</v>
      </c>
      <c r="N16" s="30">
        <v>0</v>
      </c>
      <c r="O16" s="23">
        <v>0</v>
      </c>
      <c r="P16" s="25">
        <v>0</v>
      </c>
      <c r="Q16" s="26">
        <v>0</v>
      </c>
      <c r="R16" s="22">
        <v>8</v>
      </c>
      <c r="S16" s="26">
        <v>20.512799999999999</v>
      </c>
      <c r="T16" s="22">
        <v>2</v>
      </c>
      <c r="U16" s="26">
        <v>5.1282100000000002</v>
      </c>
      <c r="V16" s="22">
        <v>0</v>
      </c>
      <c r="W16" s="27">
        <v>0</v>
      </c>
      <c r="X16" s="28">
        <v>221</v>
      </c>
      <c r="Y16" s="29">
        <v>100</v>
      </c>
    </row>
    <row r="17" spans="1:25" s="19" customFormat="1" ht="15" customHeight="1" x14ac:dyDescent="0.2">
      <c r="A17" s="18" t="s">
        <v>19</v>
      </c>
      <c r="B17" s="55" t="s">
        <v>29</v>
      </c>
      <c r="C17" s="44">
        <v>672</v>
      </c>
      <c r="D17" s="45">
        <v>0</v>
      </c>
      <c r="E17" s="46">
        <v>0</v>
      </c>
      <c r="F17" s="48">
        <v>0</v>
      </c>
      <c r="G17" s="46">
        <v>0</v>
      </c>
      <c r="H17" s="47">
        <v>151</v>
      </c>
      <c r="I17" s="46">
        <v>22.503699999999998</v>
      </c>
      <c r="J17" s="48">
        <v>337</v>
      </c>
      <c r="K17" s="46">
        <v>50.223999999999997</v>
      </c>
      <c r="L17" s="48">
        <v>163</v>
      </c>
      <c r="M17" s="46">
        <v>24.292100000000001</v>
      </c>
      <c r="N17" s="48">
        <v>0</v>
      </c>
      <c r="O17" s="46">
        <v>0</v>
      </c>
      <c r="P17" s="56">
        <v>20</v>
      </c>
      <c r="Q17" s="50">
        <v>2.9805999999999999</v>
      </c>
      <c r="R17" s="45">
        <v>67</v>
      </c>
      <c r="S17" s="50">
        <v>9.9702000000000002</v>
      </c>
      <c r="T17" s="45">
        <v>1</v>
      </c>
      <c r="U17" s="50">
        <v>0.14881</v>
      </c>
      <c r="V17" s="45">
        <v>17</v>
      </c>
      <c r="W17" s="52">
        <v>2.5297999999999998</v>
      </c>
      <c r="X17" s="53">
        <v>3952</v>
      </c>
      <c r="Y17" s="54">
        <v>100</v>
      </c>
    </row>
    <row r="18" spans="1:25" s="19" customFormat="1" ht="15" customHeight="1" x14ac:dyDescent="0.2">
      <c r="A18" s="18" t="s">
        <v>19</v>
      </c>
      <c r="B18" s="20" t="s">
        <v>30</v>
      </c>
      <c r="C18" s="21">
        <v>1562</v>
      </c>
      <c r="D18" s="31">
        <v>3</v>
      </c>
      <c r="E18" s="23">
        <v>0.19370000000000001</v>
      </c>
      <c r="F18" s="24">
        <v>14</v>
      </c>
      <c r="G18" s="23">
        <v>0.90381</v>
      </c>
      <c r="H18" s="24">
        <v>132</v>
      </c>
      <c r="I18" s="23">
        <v>8.5215999999999994</v>
      </c>
      <c r="J18" s="24">
        <v>939</v>
      </c>
      <c r="K18" s="23">
        <v>60.62</v>
      </c>
      <c r="L18" s="24">
        <v>402</v>
      </c>
      <c r="M18" s="23">
        <v>25.952200000000001</v>
      </c>
      <c r="N18" s="24">
        <v>1</v>
      </c>
      <c r="O18" s="23">
        <v>6.4600000000000005E-2</v>
      </c>
      <c r="P18" s="25">
        <v>58</v>
      </c>
      <c r="Q18" s="26">
        <v>3.7444000000000002</v>
      </c>
      <c r="R18" s="31">
        <v>217</v>
      </c>
      <c r="S18" s="26">
        <v>13.8924</v>
      </c>
      <c r="T18" s="31">
        <v>13</v>
      </c>
      <c r="U18" s="26">
        <v>0.83226999999999995</v>
      </c>
      <c r="V18" s="22">
        <v>29</v>
      </c>
      <c r="W18" s="27">
        <v>1.8566</v>
      </c>
      <c r="X18" s="28">
        <v>2407</v>
      </c>
      <c r="Y18" s="29">
        <v>100</v>
      </c>
    </row>
    <row r="19" spans="1:25" s="19" customFormat="1" ht="15" customHeight="1" x14ac:dyDescent="0.2">
      <c r="A19" s="18" t="s">
        <v>31</v>
      </c>
      <c r="B19" s="55" t="s">
        <v>32</v>
      </c>
      <c r="C19" s="44">
        <v>6</v>
      </c>
      <c r="D19" s="45">
        <v>0</v>
      </c>
      <c r="E19" s="46">
        <v>0</v>
      </c>
      <c r="F19" s="47">
        <v>0</v>
      </c>
      <c r="G19" s="46">
        <v>0</v>
      </c>
      <c r="H19" s="47">
        <v>1</v>
      </c>
      <c r="I19" s="46">
        <v>16.666699999999999</v>
      </c>
      <c r="J19" s="47">
        <v>0</v>
      </c>
      <c r="K19" s="46">
        <v>0</v>
      </c>
      <c r="L19" s="47">
        <v>1</v>
      </c>
      <c r="M19" s="46">
        <v>16.666699999999999</v>
      </c>
      <c r="N19" s="47">
        <v>4</v>
      </c>
      <c r="O19" s="46">
        <v>66.666700000000006</v>
      </c>
      <c r="P19" s="49">
        <v>0</v>
      </c>
      <c r="Q19" s="50">
        <v>0</v>
      </c>
      <c r="R19" s="45">
        <v>2</v>
      </c>
      <c r="S19" s="50">
        <v>33.333300000000001</v>
      </c>
      <c r="T19" s="45">
        <v>0</v>
      </c>
      <c r="U19" s="50">
        <v>0</v>
      </c>
      <c r="V19" s="45">
        <v>1</v>
      </c>
      <c r="W19" s="52">
        <v>16.666699999999999</v>
      </c>
      <c r="X19" s="71">
        <v>290</v>
      </c>
      <c r="Y19" s="72">
        <v>100</v>
      </c>
    </row>
    <row r="20" spans="1:25" s="19" customFormat="1" ht="15" customHeight="1" x14ac:dyDescent="0.2">
      <c r="A20" s="18" t="s">
        <v>19</v>
      </c>
      <c r="B20" s="20" t="s">
        <v>33</v>
      </c>
      <c r="C20" s="33">
        <v>3</v>
      </c>
      <c r="D20" s="31">
        <v>0</v>
      </c>
      <c r="E20" s="23">
        <v>0</v>
      </c>
      <c r="F20" s="30">
        <v>0</v>
      </c>
      <c r="G20" s="23">
        <v>0</v>
      </c>
      <c r="H20" s="24">
        <v>1</v>
      </c>
      <c r="I20" s="23">
        <v>33.333300000000001</v>
      </c>
      <c r="J20" s="30">
        <v>0</v>
      </c>
      <c r="K20" s="23">
        <v>0</v>
      </c>
      <c r="L20" s="30">
        <v>1</v>
      </c>
      <c r="M20" s="23">
        <v>33.333300000000001</v>
      </c>
      <c r="N20" s="30">
        <v>0</v>
      </c>
      <c r="O20" s="23">
        <v>0</v>
      </c>
      <c r="P20" s="25">
        <v>1</v>
      </c>
      <c r="Q20" s="26">
        <v>33.333300000000001</v>
      </c>
      <c r="R20" s="31">
        <v>1</v>
      </c>
      <c r="S20" s="26">
        <v>33.333300000000001</v>
      </c>
      <c r="T20" s="31">
        <v>0</v>
      </c>
      <c r="U20" s="26">
        <v>0</v>
      </c>
      <c r="V20" s="22">
        <v>0</v>
      </c>
      <c r="W20" s="27">
        <v>0</v>
      </c>
      <c r="X20" s="28">
        <v>720</v>
      </c>
      <c r="Y20" s="29">
        <v>100</v>
      </c>
    </row>
    <row r="21" spans="1:25" s="19" customFormat="1" ht="15" customHeight="1" x14ac:dyDescent="0.2">
      <c r="A21" s="18" t="s">
        <v>19</v>
      </c>
      <c r="B21" s="55" t="s">
        <v>34</v>
      </c>
      <c r="C21" s="44">
        <v>681</v>
      </c>
      <c r="D21" s="57">
        <v>0</v>
      </c>
      <c r="E21" s="46">
        <v>0</v>
      </c>
      <c r="F21" s="47">
        <v>0</v>
      </c>
      <c r="G21" s="46">
        <v>0</v>
      </c>
      <c r="H21" s="48">
        <v>74</v>
      </c>
      <c r="I21" s="46">
        <v>11.367100000000001</v>
      </c>
      <c r="J21" s="47">
        <v>347</v>
      </c>
      <c r="K21" s="46">
        <v>53.302999999999997</v>
      </c>
      <c r="L21" s="47">
        <v>197</v>
      </c>
      <c r="M21" s="46">
        <v>30.261099999999999</v>
      </c>
      <c r="N21" s="47">
        <v>0</v>
      </c>
      <c r="O21" s="46">
        <v>0</v>
      </c>
      <c r="P21" s="56">
        <v>33</v>
      </c>
      <c r="Q21" s="50">
        <v>5.0690999999999997</v>
      </c>
      <c r="R21" s="45">
        <v>143</v>
      </c>
      <c r="S21" s="50">
        <v>20.9985</v>
      </c>
      <c r="T21" s="45">
        <v>30</v>
      </c>
      <c r="U21" s="50">
        <v>4.4052899999999999</v>
      </c>
      <c r="V21" s="57">
        <v>10</v>
      </c>
      <c r="W21" s="52">
        <v>1.4683999999999999</v>
      </c>
      <c r="X21" s="53">
        <v>4081</v>
      </c>
      <c r="Y21" s="54">
        <v>99.73</v>
      </c>
    </row>
    <row r="22" spans="1:25" s="19" customFormat="1" ht="15" customHeight="1" x14ac:dyDescent="0.2">
      <c r="A22" s="18" t="s">
        <v>19</v>
      </c>
      <c r="B22" s="20" t="s">
        <v>35</v>
      </c>
      <c r="C22" s="21">
        <v>251</v>
      </c>
      <c r="D22" s="22">
        <v>1</v>
      </c>
      <c r="E22" s="23">
        <v>0.40649999999999997</v>
      </c>
      <c r="F22" s="30">
        <v>1</v>
      </c>
      <c r="G22" s="23">
        <v>0.40649999999999997</v>
      </c>
      <c r="H22" s="30">
        <v>29</v>
      </c>
      <c r="I22" s="23">
        <v>11.788600000000001</v>
      </c>
      <c r="J22" s="24">
        <v>61</v>
      </c>
      <c r="K22" s="23">
        <v>24.797000000000001</v>
      </c>
      <c r="L22" s="24">
        <v>140</v>
      </c>
      <c r="M22" s="23">
        <v>56.910600000000002</v>
      </c>
      <c r="N22" s="24">
        <v>0</v>
      </c>
      <c r="O22" s="23">
        <v>0</v>
      </c>
      <c r="P22" s="32">
        <v>14</v>
      </c>
      <c r="Q22" s="26">
        <v>5.6910999999999996</v>
      </c>
      <c r="R22" s="31">
        <v>50</v>
      </c>
      <c r="S22" s="26">
        <v>19.920300000000001</v>
      </c>
      <c r="T22" s="31">
        <v>5</v>
      </c>
      <c r="U22" s="26">
        <v>1.99203</v>
      </c>
      <c r="V22" s="31">
        <v>5</v>
      </c>
      <c r="W22" s="27">
        <v>1.992</v>
      </c>
      <c r="X22" s="28">
        <v>1879</v>
      </c>
      <c r="Y22" s="29">
        <v>100</v>
      </c>
    </row>
    <row r="23" spans="1:25" s="19" customFormat="1" ht="15" customHeight="1" x14ac:dyDescent="0.2">
      <c r="A23" s="18" t="s">
        <v>19</v>
      </c>
      <c r="B23" s="55" t="s">
        <v>36</v>
      </c>
      <c r="C23" s="44">
        <v>62</v>
      </c>
      <c r="D23" s="45">
        <v>0</v>
      </c>
      <c r="E23" s="46">
        <v>0</v>
      </c>
      <c r="F23" s="47">
        <v>0</v>
      </c>
      <c r="G23" s="46">
        <v>0</v>
      </c>
      <c r="H23" s="47">
        <v>13</v>
      </c>
      <c r="I23" s="46">
        <v>20.967700000000001</v>
      </c>
      <c r="J23" s="47">
        <v>22</v>
      </c>
      <c r="K23" s="46">
        <v>35.484000000000002</v>
      </c>
      <c r="L23" s="47">
        <v>23</v>
      </c>
      <c r="M23" s="46">
        <v>37.096800000000002</v>
      </c>
      <c r="N23" s="47">
        <v>0</v>
      </c>
      <c r="O23" s="46">
        <v>0</v>
      </c>
      <c r="P23" s="56">
        <v>4</v>
      </c>
      <c r="Q23" s="50">
        <v>6.4516</v>
      </c>
      <c r="R23" s="57">
        <v>22</v>
      </c>
      <c r="S23" s="50">
        <v>35.483899999999998</v>
      </c>
      <c r="T23" s="57">
        <v>0</v>
      </c>
      <c r="U23" s="50">
        <v>0</v>
      </c>
      <c r="V23" s="45">
        <v>4</v>
      </c>
      <c r="W23" s="52">
        <v>6.4516</v>
      </c>
      <c r="X23" s="53">
        <v>1365</v>
      </c>
      <c r="Y23" s="54">
        <v>100</v>
      </c>
    </row>
    <row r="24" spans="1:25" s="19" customFormat="1" ht="15" customHeight="1" x14ac:dyDescent="0.2">
      <c r="A24" s="18" t="s">
        <v>19</v>
      </c>
      <c r="B24" s="20" t="s">
        <v>37</v>
      </c>
      <c r="C24" s="21">
        <v>222</v>
      </c>
      <c r="D24" s="31">
        <v>1</v>
      </c>
      <c r="E24" s="23">
        <v>0.45050000000000001</v>
      </c>
      <c r="F24" s="24">
        <v>0</v>
      </c>
      <c r="G24" s="23">
        <v>0</v>
      </c>
      <c r="H24" s="30">
        <v>22</v>
      </c>
      <c r="I24" s="23">
        <v>9.9099000000000004</v>
      </c>
      <c r="J24" s="24">
        <v>154</v>
      </c>
      <c r="K24" s="23">
        <v>69.369</v>
      </c>
      <c r="L24" s="24">
        <v>36</v>
      </c>
      <c r="M24" s="23">
        <v>16.216200000000001</v>
      </c>
      <c r="N24" s="24">
        <v>2</v>
      </c>
      <c r="O24" s="23">
        <v>0.90090000000000003</v>
      </c>
      <c r="P24" s="32">
        <v>7</v>
      </c>
      <c r="Q24" s="26">
        <v>3.1532</v>
      </c>
      <c r="R24" s="31">
        <v>33</v>
      </c>
      <c r="S24" s="26">
        <v>14.8649</v>
      </c>
      <c r="T24" s="31">
        <v>0</v>
      </c>
      <c r="U24" s="26">
        <v>0</v>
      </c>
      <c r="V24" s="22">
        <v>19</v>
      </c>
      <c r="W24" s="27">
        <v>8.5586000000000002</v>
      </c>
      <c r="X24" s="28">
        <v>1356</v>
      </c>
      <c r="Y24" s="29">
        <v>100</v>
      </c>
    </row>
    <row r="25" spans="1:25" s="19" customFormat="1" ht="15" customHeight="1" x14ac:dyDescent="0.2">
      <c r="A25" s="18" t="s">
        <v>19</v>
      </c>
      <c r="B25" s="55" t="s">
        <v>38</v>
      </c>
      <c r="C25" s="58">
        <v>554</v>
      </c>
      <c r="D25" s="45">
        <v>2</v>
      </c>
      <c r="E25" s="46">
        <v>0.36430000000000001</v>
      </c>
      <c r="F25" s="47">
        <v>0</v>
      </c>
      <c r="G25" s="46">
        <v>0</v>
      </c>
      <c r="H25" s="47">
        <v>22</v>
      </c>
      <c r="I25" s="46">
        <v>4.0072999999999999</v>
      </c>
      <c r="J25" s="47">
        <v>139</v>
      </c>
      <c r="K25" s="46">
        <v>25.318999999999999</v>
      </c>
      <c r="L25" s="48">
        <v>353</v>
      </c>
      <c r="M25" s="46">
        <v>64.298699999999997</v>
      </c>
      <c r="N25" s="47">
        <v>0</v>
      </c>
      <c r="O25" s="46">
        <v>0</v>
      </c>
      <c r="P25" s="56">
        <v>33</v>
      </c>
      <c r="Q25" s="50">
        <v>6.0109000000000004</v>
      </c>
      <c r="R25" s="45">
        <v>67</v>
      </c>
      <c r="S25" s="50">
        <v>12.0939</v>
      </c>
      <c r="T25" s="45">
        <v>5</v>
      </c>
      <c r="U25" s="50">
        <v>0.90253000000000005</v>
      </c>
      <c r="V25" s="45">
        <v>20</v>
      </c>
      <c r="W25" s="52">
        <v>3.6101000000000001</v>
      </c>
      <c r="X25" s="53">
        <v>1407</v>
      </c>
      <c r="Y25" s="54">
        <v>100</v>
      </c>
    </row>
    <row r="26" spans="1:25" s="19" customFormat="1" ht="15" customHeight="1" x14ac:dyDescent="0.2">
      <c r="A26" s="18" t="s">
        <v>19</v>
      </c>
      <c r="B26" s="20" t="s">
        <v>39</v>
      </c>
      <c r="C26" s="21">
        <v>1085</v>
      </c>
      <c r="D26" s="22">
        <v>4</v>
      </c>
      <c r="E26" s="23">
        <v>0.39639999999999997</v>
      </c>
      <c r="F26" s="30">
        <v>1</v>
      </c>
      <c r="G26" s="23">
        <v>9.9110000000000004E-2</v>
      </c>
      <c r="H26" s="30">
        <v>21</v>
      </c>
      <c r="I26" s="23">
        <v>2.0813000000000001</v>
      </c>
      <c r="J26" s="24">
        <v>811</v>
      </c>
      <c r="K26" s="23">
        <v>80.376999999999995</v>
      </c>
      <c r="L26" s="24">
        <v>159</v>
      </c>
      <c r="M26" s="23">
        <v>15.7582</v>
      </c>
      <c r="N26" s="30">
        <v>0</v>
      </c>
      <c r="O26" s="23">
        <v>0</v>
      </c>
      <c r="P26" s="32">
        <v>13</v>
      </c>
      <c r="Q26" s="26">
        <v>1.2884</v>
      </c>
      <c r="R26" s="22">
        <v>136</v>
      </c>
      <c r="S26" s="26">
        <v>12.534599999999999</v>
      </c>
      <c r="T26" s="22">
        <v>76</v>
      </c>
      <c r="U26" s="26">
        <v>7.0046099999999996</v>
      </c>
      <c r="V26" s="22">
        <v>7</v>
      </c>
      <c r="W26" s="27">
        <v>0.6452</v>
      </c>
      <c r="X26" s="28">
        <v>1367</v>
      </c>
      <c r="Y26" s="29">
        <v>100</v>
      </c>
    </row>
    <row r="27" spans="1:25" s="19" customFormat="1" ht="15" customHeight="1" x14ac:dyDescent="0.2">
      <c r="A27" s="18" t="s">
        <v>19</v>
      </c>
      <c r="B27" s="55" t="s">
        <v>40</v>
      </c>
      <c r="C27" s="58">
        <v>0</v>
      </c>
      <c r="D27" s="57">
        <v>0</v>
      </c>
      <c r="E27" s="46">
        <v>0</v>
      </c>
      <c r="F27" s="47">
        <v>0</v>
      </c>
      <c r="G27" s="46">
        <v>0</v>
      </c>
      <c r="H27" s="47">
        <v>0</v>
      </c>
      <c r="I27" s="46">
        <v>0</v>
      </c>
      <c r="J27" s="47">
        <v>0</v>
      </c>
      <c r="K27" s="46">
        <v>0</v>
      </c>
      <c r="L27" s="48">
        <v>0</v>
      </c>
      <c r="M27" s="46">
        <v>0</v>
      </c>
      <c r="N27" s="47">
        <v>0</v>
      </c>
      <c r="O27" s="46">
        <v>0</v>
      </c>
      <c r="P27" s="56">
        <v>0</v>
      </c>
      <c r="Q27" s="50">
        <v>0</v>
      </c>
      <c r="R27" s="57">
        <v>0</v>
      </c>
      <c r="S27" s="50">
        <v>0</v>
      </c>
      <c r="T27" s="57">
        <v>0</v>
      </c>
      <c r="U27" s="50">
        <v>0</v>
      </c>
      <c r="V27" s="45">
        <v>0</v>
      </c>
      <c r="W27" s="52">
        <v>0</v>
      </c>
      <c r="X27" s="53">
        <v>589</v>
      </c>
      <c r="Y27" s="54">
        <v>100</v>
      </c>
    </row>
    <row r="28" spans="1:25" s="19" customFormat="1" ht="15" customHeight="1" x14ac:dyDescent="0.2">
      <c r="A28" s="18" t="s">
        <v>19</v>
      </c>
      <c r="B28" s="20" t="s">
        <v>41</v>
      </c>
      <c r="C28" s="33">
        <v>51</v>
      </c>
      <c r="D28" s="31">
        <v>0</v>
      </c>
      <c r="E28" s="23">
        <v>0</v>
      </c>
      <c r="F28" s="24">
        <v>0</v>
      </c>
      <c r="G28" s="23">
        <v>0</v>
      </c>
      <c r="H28" s="24">
        <v>4</v>
      </c>
      <c r="I28" s="23">
        <v>8.3332999999999995</v>
      </c>
      <c r="J28" s="24">
        <v>37</v>
      </c>
      <c r="K28" s="23">
        <v>77.082999999999998</v>
      </c>
      <c r="L28" s="30">
        <v>4</v>
      </c>
      <c r="M28" s="23">
        <v>8.3332999999999995</v>
      </c>
      <c r="N28" s="24">
        <v>0</v>
      </c>
      <c r="O28" s="23">
        <v>0</v>
      </c>
      <c r="P28" s="25">
        <v>3</v>
      </c>
      <c r="Q28" s="26">
        <v>6.25</v>
      </c>
      <c r="R28" s="22">
        <v>8</v>
      </c>
      <c r="S28" s="26">
        <v>15.686299999999999</v>
      </c>
      <c r="T28" s="22">
        <v>3</v>
      </c>
      <c r="U28" s="26">
        <v>5.8823499999999997</v>
      </c>
      <c r="V28" s="31">
        <v>0</v>
      </c>
      <c r="W28" s="27">
        <v>0</v>
      </c>
      <c r="X28" s="28">
        <v>1434</v>
      </c>
      <c r="Y28" s="29">
        <v>100</v>
      </c>
    </row>
    <row r="29" spans="1:25" s="19" customFormat="1" ht="15" customHeight="1" x14ac:dyDescent="0.2">
      <c r="A29" s="18" t="s">
        <v>19</v>
      </c>
      <c r="B29" s="55" t="s">
        <v>42</v>
      </c>
      <c r="C29" s="44">
        <v>93</v>
      </c>
      <c r="D29" s="45">
        <v>0</v>
      </c>
      <c r="E29" s="46">
        <v>0</v>
      </c>
      <c r="F29" s="47">
        <v>0</v>
      </c>
      <c r="G29" s="46">
        <v>0</v>
      </c>
      <c r="H29" s="48">
        <v>34</v>
      </c>
      <c r="I29" s="46">
        <v>38.636400000000002</v>
      </c>
      <c r="J29" s="47">
        <v>16</v>
      </c>
      <c r="K29" s="46">
        <v>18.181999999999999</v>
      </c>
      <c r="L29" s="48">
        <v>32</v>
      </c>
      <c r="M29" s="46">
        <v>36.363599999999998</v>
      </c>
      <c r="N29" s="47">
        <v>0</v>
      </c>
      <c r="O29" s="46">
        <v>0</v>
      </c>
      <c r="P29" s="56">
        <v>6</v>
      </c>
      <c r="Q29" s="50">
        <v>6.8182</v>
      </c>
      <c r="R29" s="45">
        <v>27</v>
      </c>
      <c r="S29" s="50">
        <v>29.032299999999999</v>
      </c>
      <c r="T29" s="45">
        <v>5</v>
      </c>
      <c r="U29" s="50">
        <v>5.3763399999999999</v>
      </c>
      <c r="V29" s="45">
        <v>6</v>
      </c>
      <c r="W29" s="52">
        <v>6.4516</v>
      </c>
      <c r="X29" s="53">
        <v>1873</v>
      </c>
      <c r="Y29" s="54">
        <v>100</v>
      </c>
    </row>
    <row r="30" spans="1:25" s="19" customFormat="1" ht="15" customHeight="1" x14ac:dyDescent="0.2">
      <c r="A30" s="18" t="s">
        <v>19</v>
      </c>
      <c r="B30" s="20" t="s">
        <v>43</v>
      </c>
      <c r="C30" s="21">
        <v>57</v>
      </c>
      <c r="D30" s="31">
        <v>1</v>
      </c>
      <c r="E30" s="23">
        <v>1.7857000000000001</v>
      </c>
      <c r="F30" s="30">
        <v>0</v>
      </c>
      <c r="G30" s="23">
        <v>0</v>
      </c>
      <c r="H30" s="24">
        <v>3</v>
      </c>
      <c r="I30" s="23">
        <v>5.3571</v>
      </c>
      <c r="J30" s="24">
        <v>11</v>
      </c>
      <c r="K30" s="23">
        <v>19.643000000000001</v>
      </c>
      <c r="L30" s="24">
        <v>41</v>
      </c>
      <c r="M30" s="23">
        <v>73.214299999999994</v>
      </c>
      <c r="N30" s="24">
        <v>0</v>
      </c>
      <c r="O30" s="23">
        <v>0</v>
      </c>
      <c r="P30" s="25">
        <v>0</v>
      </c>
      <c r="Q30" s="26">
        <v>0</v>
      </c>
      <c r="R30" s="22">
        <v>6</v>
      </c>
      <c r="S30" s="26">
        <v>10.526300000000001</v>
      </c>
      <c r="T30" s="22">
        <v>1</v>
      </c>
      <c r="U30" s="26">
        <v>1.7543899999999999</v>
      </c>
      <c r="V30" s="31">
        <v>0</v>
      </c>
      <c r="W30" s="27">
        <v>0</v>
      </c>
      <c r="X30" s="28">
        <v>3616</v>
      </c>
      <c r="Y30" s="29">
        <v>100</v>
      </c>
    </row>
    <row r="31" spans="1:25" s="19" customFormat="1" ht="15" customHeight="1" x14ac:dyDescent="0.2">
      <c r="A31" s="18" t="s">
        <v>19</v>
      </c>
      <c r="B31" s="55" t="s">
        <v>44</v>
      </c>
      <c r="C31" s="58">
        <v>77</v>
      </c>
      <c r="D31" s="45">
        <v>6</v>
      </c>
      <c r="E31" s="46">
        <v>7.7922000000000002</v>
      </c>
      <c r="F31" s="48">
        <v>0</v>
      </c>
      <c r="G31" s="46">
        <v>0</v>
      </c>
      <c r="H31" s="47">
        <v>4</v>
      </c>
      <c r="I31" s="46">
        <v>5.1947999999999999</v>
      </c>
      <c r="J31" s="48">
        <v>48</v>
      </c>
      <c r="K31" s="46">
        <v>62.338000000000001</v>
      </c>
      <c r="L31" s="47">
        <v>17</v>
      </c>
      <c r="M31" s="46">
        <v>22.0779</v>
      </c>
      <c r="N31" s="47">
        <v>0</v>
      </c>
      <c r="O31" s="46">
        <v>0</v>
      </c>
      <c r="P31" s="49">
        <v>2</v>
      </c>
      <c r="Q31" s="50">
        <v>2.5973999999999999</v>
      </c>
      <c r="R31" s="45">
        <v>16</v>
      </c>
      <c r="S31" s="50">
        <v>20.779199999999999</v>
      </c>
      <c r="T31" s="45">
        <v>0</v>
      </c>
      <c r="U31" s="50">
        <v>0</v>
      </c>
      <c r="V31" s="57">
        <v>2</v>
      </c>
      <c r="W31" s="52">
        <v>2.5973999999999999</v>
      </c>
      <c r="X31" s="53">
        <v>2170</v>
      </c>
      <c r="Y31" s="54">
        <v>99.953999999999994</v>
      </c>
    </row>
    <row r="32" spans="1:25" s="19" customFormat="1" ht="15" customHeight="1" x14ac:dyDescent="0.2">
      <c r="A32" s="18" t="s">
        <v>19</v>
      </c>
      <c r="B32" s="20" t="s">
        <v>45</v>
      </c>
      <c r="C32" s="21">
        <v>767</v>
      </c>
      <c r="D32" s="22">
        <v>1</v>
      </c>
      <c r="E32" s="23">
        <v>0.13039999999999999</v>
      </c>
      <c r="F32" s="24">
        <v>0</v>
      </c>
      <c r="G32" s="23">
        <v>0</v>
      </c>
      <c r="H32" s="24">
        <v>5</v>
      </c>
      <c r="I32" s="23">
        <v>0.65190000000000003</v>
      </c>
      <c r="J32" s="24">
        <v>593</v>
      </c>
      <c r="K32" s="23">
        <v>77.313999999999993</v>
      </c>
      <c r="L32" s="30">
        <v>162</v>
      </c>
      <c r="M32" s="23">
        <v>21.121300000000002</v>
      </c>
      <c r="N32" s="30">
        <v>0</v>
      </c>
      <c r="O32" s="23">
        <v>0</v>
      </c>
      <c r="P32" s="32">
        <v>6</v>
      </c>
      <c r="Q32" s="26">
        <v>0.7823</v>
      </c>
      <c r="R32" s="31">
        <v>87</v>
      </c>
      <c r="S32" s="26">
        <v>11.3429</v>
      </c>
      <c r="T32" s="31">
        <v>0</v>
      </c>
      <c r="U32" s="26">
        <v>0</v>
      </c>
      <c r="V32" s="22">
        <v>0</v>
      </c>
      <c r="W32" s="27">
        <v>0</v>
      </c>
      <c r="X32" s="28">
        <v>978</v>
      </c>
      <c r="Y32" s="29">
        <v>100</v>
      </c>
    </row>
    <row r="33" spans="1:25" s="19" customFormat="1" ht="15" customHeight="1" x14ac:dyDescent="0.2">
      <c r="A33" s="18" t="s">
        <v>19</v>
      </c>
      <c r="B33" s="55" t="s">
        <v>46</v>
      </c>
      <c r="C33" s="44">
        <v>235</v>
      </c>
      <c r="D33" s="57">
        <v>1</v>
      </c>
      <c r="E33" s="46">
        <v>0.43480000000000002</v>
      </c>
      <c r="F33" s="47">
        <v>2</v>
      </c>
      <c r="G33" s="46">
        <v>0.86956999999999995</v>
      </c>
      <c r="H33" s="48">
        <v>4</v>
      </c>
      <c r="I33" s="46">
        <v>1.7391000000000001</v>
      </c>
      <c r="J33" s="47">
        <v>164</v>
      </c>
      <c r="K33" s="46">
        <v>71.304000000000002</v>
      </c>
      <c r="L33" s="47">
        <v>58</v>
      </c>
      <c r="M33" s="46">
        <v>25.217400000000001</v>
      </c>
      <c r="N33" s="48">
        <v>0</v>
      </c>
      <c r="O33" s="46">
        <v>0</v>
      </c>
      <c r="P33" s="56">
        <v>1</v>
      </c>
      <c r="Q33" s="50">
        <v>0.43480000000000002</v>
      </c>
      <c r="R33" s="57">
        <v>37</v>
      </c>
      <c r="S33" s="50">
        <v>15.7447</v>
      </c>
      <c r="T33" s="57">
        <v>5</v>
      </c>
      <c r="U33" s="50">
        <v>2.1276600000000001</v>
      </c>
      <c r="V33" s="57">
        <v>3</v>
      </c>
      <c r="W33" s="52">
        <v>1.2766</v>
      </c>
      <c r="X33" s="53">
        <v>2372</v>
      </c>
      <c r="Y33" s="54">
        <v>100</v>
      </c>
    </row>
    <row r="34" spans="1:25" s="19" customFormat="1" ht="15" customHeight="1" x14ac:dyDescent="0.2">
      <c r="A34" s="18" t="s">
        <v>19</v>
      </c>
      <c r="B34" s="20" t="s">
        <v>47</v>
      </c>
      <c r="C34" s="33">
        <v>0</v>
      </c>
      <c r="D34" s="22">
        <v>0</v>
      </c>
      <c r="E34" s="23">
        <v>0</v>
      </c>
      <c r="F34" s="24">
        <v>0</v>
      </c>
      <c r="G34" s="23">
        <v>0</v>
      </c>
      <c r="H34" s="30">
        <v>0</v>
      </c>
      <c r="I34" s="23">
        <v>0</v>
      </c>
      <c r="J34" s="24">
        <v>0</v>
      </c>
      <c r="K34" s="23">
        <v>0</v>
      </c>
      <c r="L34" s="30">
        <v>0</v>
      </c>
      <c r="M34" s="23">
        <v>0</v>
      </c>
      <c r="N34" s="30">
        <v>0</v>
      </c>
      <c r="O34" s="23">
        <v>0</v>
      </c>
      <c r="P34" s="25">
        <v>0</v>
      </c>
      <c r="Q34" s="26">
        <v>0</v>
      </c>
      <c r="R34" s="31">
        <v>0</v>
      </c>
      <c r="S34" s="26">
        <v>0</v>
      </c>
      <c r="T34" s="31">
        <v>0</v>
      </c>
      <c r="U34" s="26">
        <v>0</v>
      </c>
      <c r="V34" s="31">
        <v>0</v>
      </c>
      <c r="W34" s="27">
        <v>0</v>
      </c>
      <c r="X34" s="28">
        <v>825</v>
      </c>
      <c r="Y34" s="29">
        <v>100</v>
      </c>
    </row>
    <row r="35" spans="1:25" s="19" customFormat="1" ht="15" customHeight="1" x14ac:dyDescent="0.2">
      <c r="A35" s="18" t="s">
        <v>19</v>
      </c>
      <c r="B35" s="55" t="s">
        <v>48</v>
      </c>
      <c r="C35" s="58">
        <v>116</v>
      </c>
      <c r="D35" s="57">
        <v>4</v>
      </c>
      <c r="E35" s="46">
        <v>3.4782999999999999</v>
      </c>
      <c r="F35" s="47">
        <v>0</v>
      </c>
      <c r="G35" s="46">
        <v>0</v>
      </c>
      <c r="H35" s="48">
        <v>19</v>
      </c>
      <c r="I35" s="46">
        <v>16.521699999999999</v>
      </c>
      <c r="J35" s="47">
        <v>62</v>
      </c>
      <c r="K35" s="46">
        <v>53.912999999999997</v>
      </c>
      <c r="L35" s="48">
        <v>21</v>
      </c>
      <c r="M35" s="46">
        <v>18.260899999999999</v>
      </c>
      <c r="N35" s="47">
        <v>0</v>
      </c>
      <c r="O35" s="46">
        <v>0</v>
      </c>
      <c r="P35" s="56">
        <v>9</v>
      </c>
      <c r="Q35" s="50">
        <v>7.8261000000000003</v>
      </c>
      <c r="R35" s="57">
        <v>21</v>
      </c>
      <c r="S35" s="50">
        <v>18.103400000000001</v>
      </c>
      <c r="T35" s="57">
        <v>1</v>
      </c>
      <c r="U35" s="50">
        <v>0.86207</v>
      </c>
      <c r="V35" s="57">
        <v>0</v>
      </c>
      <c r="W35" s="52">
        <v>0</v>
      </c>
      <c r="X35" s="53">
        <v>1064</v>
      </c>
      <c r="Y35" s="54">
        <v>100</v>
      </c>
    </row>
    <row r="36" spans="1:25" s="19" customFormat="1" ht="15" customHeight="1" x14ac:dyDescent="0.2">
      <c r="A36" s="18" t="s">
        <v>19</v>
      </c>
      <c r="B36" s="20" t="s">
        <v>49</v>
      </c>
      <c r="C36" s="33">
        <v>594</v>
      </c>
      <c r="D36" s="31">
        <v>6</v>
      </c>
      <c r="E36" s="23">
        <v>1.0221</v>
      </c>
      <c r="F36" s="24">
        <v>9</v>
      </c>
      <c r="G36" s="23">
        <v>1.53322</v>
      </c>
      <c r="H36" s="24">
        <v>217</v>
      </c>
      <c r="I36" s="23">
        <v>36.967599999999997</v>
      </c>
      <c r="J36" s="30">
        <v>216</v>
      </c>
      <c r="K36" s="23">
        <v>36.796999999999997</v>
      </c>
      <c r="L36" s="30">
        <v>95</v>
      </c>
      <c r="M36" s="23">
        <v>16.184000000000001</v>
      </c>
      <c r="N36" s="24">
        <v>12</v>
      </c>
      <c r="O36" s="23">
        <v>2.0442999999999998</v>
      </c>
      <c r="P36" s="32">
        <v>32</v>
      </c>
      <c r="Q36" s="26">
        <v>5.4513999999999996</v>
      </c>
      <c r="R36" s="31">
        <v>57</v>
      </c>
      <c r="S36" s="26">
        <v>9.5960000000000001</v>
      </c>
      <c r="T36" s="31">
        <v>7</v>
      </c>
      <c r="U36" s="26">
        <v>1.17845</v>
      </c>
      <c r="V36" s="22">
        <v>62</v>
      </c>
      <c r="W36" s="27">
        <v>10.4377</v>
      </c>
      <c r="X36" s="28">
        <v>658</v>
      </c>
      <c r="Y36" s="29">
        <v>100</v>
      </c>
    </row>
    <row r="37" spans="1:25" s="19" customFormat="1" ht="15" customHeight="1" x14ac:dyDescent="0.2">
      <c r="A37" s="18" t="s">
        <v>19</v>
      </c>
      <c r="B37" s="55" t="s">
        <v>50</v>
      </c>
      <c r="C37" s="44">
        <v>5</v>
      </c>
      <c r="D37" s="45">
        <v>0</v>
      </c>
      <c r="E37" s="46">
        <v>0</v>
      </c>
      <c r="F37" s="47">
        <v>0</v>
      </c>
      <c r="G37" s="46">
        <v>0</v>
      </c>
      <c r="H37" s="47">
        <v>1</v>
      </c>
      <c r="I37" s="46">
        <v>20</v>
      </c>
      <c r="J37" s="47">
        <v>0</v>
      </c>
      <c r="K37" s="46">
        <v>0</v>
      </c>
      <c r="L37" s="47">
        <v>4</v>
      </c>
      <c r="M37" s="46">
        <v>80</v>
      </c>
      <c r="N37" s="48">
        <v>0</v>
      </c>
      <c r="O37" s="46">
        <v>0</v>
      </c>
      <c r="P37" s="56">
        <v>0</v>
      </c>
      <c r="Q37" s="50">
        <v>0</v>
      </c>
      <c r="R37" s="57">
        <v>1</v>
      </c>
      <c r="S37" s="50">
        <v>20</v>
      </c>
      <c r="T37" s="57">
        <v>0</v>
      </c>
      <c r="U37" s="50">
        <v>0</v>
      </c>
      <c r="V37" s="45">
        <v>0</v>
      </c>
      <c r="W37" s="52">
        <v>0</v>
      </c>
      <c r="X37" s="53">
        <v>483</v>
      </c>
      <c r="Y37" s="54">
        <v>100</v>
      </c>
    </row>
    <row r="38" spans="1:25" s="19" customFormat="1" ht="15" customHeight="1" x14ac:dyDescent="0.2">
      <c r="A38" s="18" t="s">
        <v>19</v>
      </c>
      <c r="B38" s="20" t="s">
        <v>51</v>
      </c>
      <c r="C38" s="21">
        <v>96</v>
      </c>
      <c r="D38" s="22">
        <v>0</v>
      </c>
      <c r="E38" s="23">
        <v>0</v>
      </c>
      <c r="F38" s="24">
        <v>0</v>
      </c>
      <c r="G38" s="23">
        <v>0</v>
      </c>
      <c r="H38" s="24">
        <v>26</v>
      </c>
      <c r="I38" s="23">
        <v>27.083300000000001</v>
      </c>
      <c r="J38" s="24">
        <v>44</v>
      </c>
      <c r="K38" s="23">
        <v>45.832999999999998</v>
      </c>
      <c r="L38" s="24">
        <v>24</v>
      </c>
      <c r="M38" s="23">
        <v>25</v>
      </c>
      <c r="N38" s="24">
        <v>0</v>
      </c>
      <c r="O38" s="23">
        <v>0</v>
      </c>
      <c r="P38" s="25">
        <v>2</v>
      </c>
      <c r="Q38" s="26">
        <v>2.0832999999999999</v>
      </c>
      <c r="R38" s="31">
        <v>22</v>
      </c>
      <c r="S38" s="26">
        <v>22.916699999999999</v>
      </c>
      <c r="T38" s="31">
        <v>0</v>
      </c>
      <c r="U38" s="26">
        <v>0</v>
      </c>
      <c r="V38" s="22">
        <v>0</v>
      </c>
      <c r="W38" s="27">
        <v>0</v>
      </c>
      <c r="X38" s="28">
        <v>2577</v>
      </c>
      <c r="Y38" s="29">
        <v>100</v>
      </c>
    </row>
    <row r="39" spans="1:25" s="19" customFormat="1" ht="15" customHeight="1" x14ac:dyDescent="0.2">
      <c r="A39" s="18" t="s">
        <v>19</v>
      </c>
      <c r="B39" s="55" t="s">
        <v>52</v>
      </c>
      <c r="C39" s="44">
        <v>18</v>
      </c>
      <c r="D39" s="57">
        <v>5</v>
      </c>
      <c r="E39" s="46">
        <v>27.777799999999999</v>
      </c>
      <c r="F39" s="47">
        <v>0</v>
      </c>
      <c r="G39" s="46">
        <v>0</v>
      </c>
      <c r="H39" s="48">
        <v>11</v>
      </c>
      <c r="I39" s="46">
        <v>61.1111</v>
      </c>
      <c r="J39" s="47">
        <v>0</v>
      </c>
      <c r="K39" s="46">
        <v>0</v>
      </c>
      <c r="L39" s="48">
        <v>2</v>
      </c>
      <c r="M39" s="46">
        <v>11.1111</v>
      </c>
      <c r="N39" s="47">
        <v>0</v>
      </c>
      <c r="O39" s="46">
        <v>0</v>
      </c>
      <c r="P39" s="56">
        <v>0</v>
      </c>
      <c r="Q39" s="50">
        <v>0</v>
      </c>
      <c r="R39" s="45">
        <v>3</v>
      </c>
      <c r="S39" s="50">
        <v>16.666699999999999</v>
      </c>
      <c r="T39" s="45">
        <v>0</v>
      </c>
      <c r="U39" s="50">
        <v>0</v>
      </c>
      <c r="V39" s="45">
        <v>7</v>
      </c>
      <c r="W39" s="52">
        <v>38.8889</v>
      </c>
      <c r="X39" s="53">
        <v>880</v>
      </c>
      <c r="Y39" s="54">
        <v>100</v>
      </c>
    </row>
    <row r="40" spans="1:25" s="19" customFormat="1" ht="15" customHeight="1" x14ac:dyDescent="0.2">
      <c r="A40" s="18" t="s">
        <v>19</v>
      </c>
      <c r="B40" s="20" t="s">
        <v>53</v>
      </c>
      <c r="C40" s="33">
        <v>246</v>
      </c>
      <c r="D40" s="22">
        <v>0</v>
      </c>
      <c r="E40" s="23">
        <v>0</v>
      </c>
      <c r="F40" s="24">
        <v>1</v>
      </c>
      <c r="G40" s="23">
        <v>0.41152</v>
      </c>
      <c r="H40" s="24">
        <v>25</v>
      </c>
      <c r="I40" s="23">
        <v>10.2881</v>
      </c>
      <c r="J40" s="30">
        <v>94</v>
      </c>
      <c r="K40" s="23">
        <v>38.683</v>
      </c>
      <c r="L40" s="30">
        <v>109</v>
      </c>
      <c r="M40" s="23">
        <v>44.856000000000002</v>
      </c>
      <c r="N40" s="24">
        <v>0</v>
      </c>
      <c r="O40" s="23">
        <v>0</v>
      </c>
      <c r="P40" s="25">
        <v>14</v>
      </c>
      <c r="Q40" s="26">
        <v>5.7613000000000003</v>
      </c>
      <c r="R40" s="31">
        <v>61</v>
      </c>
      <c r="S40" s="26">
        <v>24.796700000000001</v>
      </c>
      <c r="T40" s="31">
        <v>3</v>
      </c>
      <c r="U40" s="26">
        <v>1.2195100000000001</v>
      </c>
      <c r="V40" s="22">
        <v>4</v>
      </c>
      <c r="W40" s="27">
        <v>1.6259999999999999</v>
      </c>
      <c r="X40" s="28">
        <v>4916</v>
      </c>
      <c r="Y40" s="29">
        <v>100</v>
      </c>
    </row>
    <row r="41" spans="1:25" s="19" customFormat="1" ht="15" customHeight="1" x14ac:dyDescent="0.2">
      <c r="A41" s="18" t="s">
        <v>19</v>
      </c>
      <c r="B41" s="55" t="s">
        <v>54</v>
      </c>
      <c r="C41" s="44">
        <v>185</v>
      </c>
      <c r="D41" s="57">
        <v>0</v>
      </c>
      <c r="E41" s="46">
        <v>0</v>
      </c>
      <c r="F41" s="47">
        <v>0</v>
      </c>
      <c r="G41" s="46">
        <v>0</v>
      </c>
      <c r="H41" s="47">
        <v>25</v>
      </c>
      <c r="I41" s="46">
        <v>13.7363</v>
      </c>
      <c r="J41" s="47">
        <v>112</v>
      </c>
      <c r="K41" s="46">
        <v>61.537999999999997</v>
      </c>
      <c r="L41" s="48">
        <v>38</v>
      </c>
      <c r="M41" s="46">
        <v>20.879100000000001</v>
      </c>
      <c r="N41" s="48">
        <v>0</v>
      </c>
      <c r="O41" s="46">
        <v>0</v>
      </c>
      <c r="P41" s="49">
        <v>7</v>
      </c>
      <c r="Q41" s="50">
        <v>3.8462000000000001</v>
      </c>
      <c r="R41" s="45">
        <v>40</v>
      </c>
      <c r="S41" s="50">
        <v>21.621600000000001</v>
      </c>
      <c r="T41" s="45">
        <v>3</v>
      </c>
      <c r="U41" s="50">
        <v>1.6216200000000001</v>
      </c>
      <c r="V41" s="57">
        <v>9</v>
      </c>
      <c r="W41" s="52">
        <v>4.8648999999999996</v>
      </c>
      <c r="X41" s="53">
        <v>2618</v>
      </c>
      <c r="Y41" s="54">
        <v>100</v>
      </c>
    </row>
    <row r="42" spans="1:25" s="19" customFormat="1" ht="15" customHeight="1" x14ac:dyDescent="0.2">
      <c r="A42" s="18" t="s">
        <v>19</v>
      </c>
      <c r="B42" s="20" t="s">
        <v>55</v>
      </c>
      <c r="C42" s="33">
        <v>8</v>
      </c>
      <c r="D42" s="22">
        <v>0</v>
      </c>
      <c r="E42" s="23">
        <v>0</v>
      </c>
      <c r="F42" s="24">
        <v>0</v>
      </c>
      <c r="G42" s="23">
        <v>0</v>
      </c>
      <c r="H42" s="24">
        <v>0</v>
      </c>
      <c r="I42" s="23">
        <v>0</v>
      </c>
      <c r="J42" s="30">
        <v>2</v>
      </c>
      <c r="K42" s="23">
        <v>25</v>
      </c>
      <c r="L42" s="30">
        <v>6</v>
      </c>
      <c r="M42" s="23">
        <v>75</v>
      </c>
      <c r="N42" s="30">
        <v>0</v>
      </c>
      <c r="O42" s="23">
        <v>0</v>
      </c>
      <c r="P42" s="25">
        <v>0</v>
      </c>
      <c r="Q42" s="26">
        <v>0</v>
      </c>
      <c r="R42" s="31">
        <v>1</v>
      </c>
      <c r="S42" s="26">
        <v>12.5</v>
      </c>
      <c r="T42" s="31">
        <v>0</v>
      </c>
      <c r="U42" s="26">
        <v>0</v>
      </c>
      <c r="V42" s="22">
        <v>0</v>
      </c>
      <c r="W42" s="27">
        <v>0</v>
      </c>
      <c r="X42" s="28">
        <v>481</v>
      </c>
      <c r="Y42" s="29">
        <v>100</v>
      </c>
    </row>
    <row r="43" spans="1:25" s="19" customFormat="1" ht="15" customHeight="1" x14ac:dyDescent="0.2">
      <c r="A43" s="18" t="s">
        <v>19</v>
      </c>
      <c r="B43" s="55" t="s">
        <v>56</v>
      </c>
      <c r="C43" s="44">
        <v>1409</v>
      </c>
      <c r="D43" s="45">
        <v>0</v>
      </c>
      <c r="E43" s="46">
        <v>0</v>
      </c>
      <c r="F43" s="47">
        <v>3</v>
      </c>
      <c r="G43" s="46">
        <v>0.21412999999999999</v>
      </c>
      <c r="H43" s="48">
        <v>9</v>
      </c>
      <c r="I43" s="46">
        <v>0.64239999999999997</v>
      </c>
      <c r="J43" s="47">
        <v>1234</v>
      </c>
      <c r="K43" s="46">
        <v>88.08</v>
      </c>
      <c r="L43" s="47">
        <v>101</v>
      </c>
      <c r="M43" s="46">
        <v>7.2091000000000003</v>
      </c>
      <c r="N43" s="47">
        <v>0</v>
      </c>
      <c r="O43" s="46">
        <v>0</v>
      </c>
      <c r="P43" s="49">
        <v>54</v>
      </c>
      <c r="Q43" s="50">
        <v>3.8544</v>
      </c>
      <c r="R43" s="57">
        <v>282</v>
      </c>
      <c r="S43" s="50">
        <v>20.014199999999999</v>
      </c>
      <c r="T43" s="57">
        <v>8</v>
      </c>
      <c r="U43" s="50">
        <v>0.56777999999999995</v>
      </c>
      <c r="V43" s="57">
        <v>15</v>
      </c>
      <c r="W43" s="52">
        <v>1.0646</v>
      </c>
      <c r="X43" s="53">
        <v>3631</v>
      </c>
      <c r="Y43" s="54">
        <v>100</v>
      </c>
    </row>
    <row r="44" spans="1:25" s="19" customFormat="1" ht="15" customHeight="1" x14ac:dyDescent="0.2">
      <c r="A44" s="18" t="s">
        <v>19</v>
      </c>
      <c r="B44" s="20" t="s">
        <v>57</v>
      </c>
      <c r="C44" s="21">
        <v>178</v>
      </c>
      <c r="D44" s="22">
        <v>45</v>
      </c>
      <c r="E44" s="23">
        <v>25.4237</v>
      </c>
      <c r="F44" s="30">
        <v>2</v>
      </c>
      <c r="G44" s="23">
        <v>1.1299399999999999</v>
      </c>
      <c r="H44" s="24">
        <v>24</v>
      </c>
      <c r="I44" s="23">
        <v>13.5593</v>
      </c>
      <c r="J44" s="24">
        <v>11</v>
      </c>
      <c r="K44" s="23">
        <v>6.2149999999999999</v>
      </c>
      <c r="L44" s="24">
        <v>74</v>
      </c>
      <c r="M44" s="23">
        <v>41.807899999999997</v>
      </c>
      <c r="N44" s="30">
        <v>0</v>
      </c>
      <c r="O44" s="23">
        <v>0</v>
      </c>
      <c r="P44" s="32">
        <v>21</v>
      </c>
      <c r="Q44" s="26">
        <v>11.8644</v>
      </c>
      <c r="R44" s="31">
        <v>26</v>
      </c>
      <c r="S44" s="26">
        <v>14.6067</v>
      </c>
      <c r="T44" s="31">
        <v>1</v>
      </c>
      <c r="U44" s="26">
        <v>0.56179999999999997</v>
      </c>
      <c r="V44" s="31">
        <v>4</v>
      </c>
      <c r="W44" s="27">
        <v>2.2471999999999999</v>
      </c>
      <c r="X44" s="28">
        <v>1815</v>
      </c>
      <c r="Y44" s="29">
        <v>100</v>
      </c>
    </row>
    <row r="45" spans="1:25" s="19" customFormat="1" ht="15" customHeight="1" x14ac:dyDescent="0.2">
      <c r="A45" s="18" t="s">
        <v>19</v>
      </c>
      <c r="B45" s="55" t="s">
        <v>58</v>
      </c>
      <c r="C45" s="44">
        <v>28</v>
      </c>
      <c r="D45" s="57">
        <v>1</v>
      </c>
      <c r="E45" s="46">
        <v>3.5714000000000001</v>
      </c>
      <c r="F45" s="47">
        <v>0</v>
      </c>
      <c r="G45" s="46">
        <v>0</v>
      </c>
      <c r="H45" s="48">
        <v>16</v>
      </c>
      <c r="I45" s="46">
        <v>57.142899999999997</v>
      </c>
      <c r="J45" s="47">
        <v>0</v>
      </c>
      <c r="K45" s="46">
        <v>0</v>
      </c>
      <c r="L45" s="48">
        <v>11</v>
      </c>
      <c r="M45" s="46">
        <v>39.285699999999999</v>
      </c>
      <c r="N45" s="47">
        <v>0</v>
      </c>
      <c r="O45" s="46">
        <v>0</v>
      </c>
      <c r="P45" s="49">
        <v>0</v>
      </c>
      <c r="Q45" s="50">
        <v>0</v>
      </c>
      <c r="R45" s="45">
        <v>5</v>
      </c>
      <c r="S45" s="50">
        <v>17.857099999999999</v>
      </c>
      <c r="T45" s="45">
        <v>0</v>
      </c>
      <c r="U45" s="50">
        <v>0</v>
      </c>
      <c r="V45" s="57">
        <v>0</v>
      </c>
      <c r="W45" s="52">
        <v>0</v>
      </c>
      <c r="X45" s="53">
        <v>1283</v>
      </c>
      <c r="Y45" s="54">
        <v>100</v>
      </c>
    </row>
    <row r="46" spans="1:25" s="19" customFormat="1" ht="15" customHeight="1" x14ac:dyDescent="0.2">
      <c r="A46" s="18" t="s">
        <v>19</v>
      </c>
      <c r="B46" s="20" t="s">
        <v>59</v>
      </c>
      <c r="C46" s="21">
        <v>481</v>
      </c>
      <c r="D46" s="22">
        <v>1</v>
      </c>
      <c r="E46" s="23">
        <v>0.20830000000000001</v>
      </c>
      <c r="F46" s="24">
        <v>1</v>
      </c>
      <c r="G46" s="23">
        <v>0.20832999999999999</v>
      </c>
      <c r="H46" s="24">
        <v>36</v>
      </c>
      <c r="I46" s="23">
        <v>7.5</v>
      </c>
      <c r="J46" s="24">
        <v>277</v>
      </c>
      <c r="K46" s="23">
        <v>57.707999999999998</v>
      </c>
      <c r="L46" s="30">
        <v>144</v>
      </c>
      <c r="M46" s="23">
        <v>30</v>
      </c>
      <c r="N46" s="30">
        <v>0</v>
      </c>
      <c r="O46" s="23">
        <v>0</v>
      </c>
      <c r="P46" s="32">
        <v>21</v>
      </c>
      <c r="Q46" s="26">
        <v>4.375</v>
      </c>
      <c r="R46" s="22">
        <v>72</v>
      </c>
      <c r="S46" s="26">
        <v>14.9688</v>
      </c>
      <c r="T46" s="22">
        <v>1</v>
      </c>
      <c r="U46" s="26">
        <v>0.2079</v>
      </c>
      <c r="V46" s="22">
        <v>4</v>
      </c>
      <c r="W46" s="27">
        <v>0.83160000000000001</v>
      </c>
      <c r="X46" s="28">
        <v>3027</v>
      </c>
      <c r="Y46" s="29">
        <v>100</v>
      </c>
    </row>
    <row r="47" spans="1:25" s="19" customFormat="1" ht="15" customHeight="1" x14ac:dyDescent="0.2">
      <c r="A47" s="18" t="s">
        <v>19</v>
      </c>
      <c r="B47" s="55" t="s">
        <v>60</v>
      </c>
      <c r="C47" s="58">
        <v>9</v>
      </c>
      <c r="D47" s="45">
        <v>1</v>
      </c>
      <c r="E47" s="46">
        <v>11.1111</v>
      </c>
      <c r="F47" s="48">
        <v>0</v>
      </c>
      <c r="G47" s="46">
        <v>0</v>
      </c>
      <c r="H47" s="48">
        <v>2</v>
      </c>
      <c r="I47" s="46">
        <v>22.222200000000001</v>
      </c>
      <c r="J47" s="48">
        <v>2</v>
      </c>
      <c r="K47" s="46">
        <v>22.222000000000001</v>
      </c>
      <c r="L47" s="48">
        <v>2</v>
      </c>
      <c r="M47" s="46">
        <v>22.222200000000001</v>
      </c>
      <c r="N47" s="47">
        <v>0</v>
      </c>
      <c r="O47" s="46">
        <v>0</v>
      </c>
      <c r="P47" s="49">
        <v>2</v>
      </c>
      <c r="Q47" s="50">
        <v>22.222200000000001</v>
      </c>
      <c r="R47" s="57">
        <v>3</v>
      </c>
      <c r="S47" s="50">
        <v>33.333300000000001</v>
      </c>
      <c r="T47" s="57">
        <v>0</v>
      </c>
      <c r="U47" s="50">
        <v>0</v>
      </c>
      <c r="V47" s="45">
        <v>0</v>
      </c>
      <c r="W47" s="52">
        <v>0</v>
      </c>
      <c r="X47" s="53">
        <v>308</v>
      </c>
      <c r="Y47" s="54">
        <v>100</v>
      </c>
    </row>
    <row r="48" spans="1:25" s="19" customFormat="1" ht="15" customHeight="1" x14ac:dyDescent="0.2">
      <c r="A48" s="18" t="s">
        <v>19</v>
      </c>
      <c r="B48" s="20" t="s">
        <v>61</v>
      </c>
      <c r="C48" s="21">
        <v>692</v>
      </c>
      <c r="D48" s="31">
        <v>1</v>
      </c>
      <c r="E48" s="23">
        <v>0.14510000000000001</v>
      </c>
      <c r="F48" s="24">
        <v>0</v>
      </c>
      <c r="G48" s="23">
        <v>0</v>
      </c>
      <c r="H48" s="30">
        <v>21</v>
      </c>
      <c r="I48" s="23">
        <v>3.0478999999999998</v>
      </c>
      <c r="J48" s="24">
        <v>435</v>
      </c>
      <c r="K48" s="23">
        <v>63.134999999999998</v>
      </c>
      <c r="L48" s="24">
        <v>203</v>
      </c>
      <c r="M48" s="23">
        <v>29.463000000000001</v>
      </c>
      <c r="N48" s="30">
        <v>0</v>
      </c>
      <c r="O48" s="23">
        <v>0</v>
      </c>
      <c r="P48" s="32">
        <v>29</v>
      </c>
      <c r="Q48" s="26">
        <v>4.2089999999999996</v>
      </c>
      <c r="R48" s="31">
        <v>122</v>
      </c>
      <c r="S48" s="26">
        <v>17.630099999999999</v>
      </c>
      <c r="T48" s="31">
        <v>3</v>
      </c>
      <c r="U48" s="26">
        <v>0.43353000000000003</v>
      </c>
      <c r="V48" s="31">
        <v>11</v>
      </c>
      <c r="W48" s="27">
        <v>1.5895999999999999</v>
      </c>
      <c r="X48" s="28">
        <v>1236</v>
      </c>
      <c r="Y48" s="29">
        <v>100</v>
      </c>
    </row>
    <row r="49" spans="1:25" s="19" customFormat="1" ht="15" customHeight="1" x14ac:dyDescent="0.2">
      <c r="A49" s="18" t="s">
        <v>19</v>
      </c>
      <c r="B49" s="55" t="s">
        <v>62</v>
      </c>
      <c r="C49" s="58">
        <v>6</v>
      </c>
      <c r="D49" s="45">
        <v>4</v>
      </c>
      <c r="E49" s="46">
        <v>66.666700000000006</v>
      </c>
      <c r="F49" s="47">
        <v>0</v>
      </c>
      <c r="G49" s="46">
        <v>0</v>
      </c>
      <c r="H49" s="47">
        <v>0</v>
      </c>
      <c r="I49" s="46">
        <v>0</v>
      </c>
      <c r="J49" s="47">
        <v>0</v>
      </c>
      <c r="K49" s="46">
        <v>0</v>
      </c>
      <c r="L49" s="48">
        <v>2</v>
      </c>
      <c r="M49" s="46">
        <v>33.333300000000001</v>
      </c>
      <c r="N49" s="48">
        <v>0</v>
      </c>
      <c r="O49" s="46">
        <v>0</v>
      </c>
      <c r="P49" s="49">
        <v>0</v>
      </c>
      <c r="Q49" s="50">
        <v>0</v>
      </c>
      <c r="R49" s="57">
        <v>3</v>
      </c>
      <c r="S49" s="50">
        <v>50</v>
      </c>
      <c r="T49" s="57">
        <v>0</v>
      </c>
      <c r="U49" s="50">
        <v>0</v>
      </c>
      <c r="V49" s="57">
        <v>0</v>
      </c>
      <c r="W49" s="52">
        <v>0</v>
      </c>
      <c r="X49" s="53">
        <v>688</v>
      </c>
      <c r="Y49" s="54">
        <v>100</v>
      </c>
    </row>
    <row r="50" spans="1:25" s="19" customFormat="1" ht="15" customHeight="1" x14ac:dyDescent="0.2">
      <c r="A50" s="18" t="s">
        <v>19</v>
      </c>
      <c r="B50" s="20" t="s">
        <v>63</v>
      </c>
      <c r="C50" s="21">
        <v>1509</v>
      </c>
      <c r="D50" s="22">
        <v>3</v>
      </c>
      <c r="E50" s="23">
        <v>0.2009</v>
      </c>
      <c r="F50" s="24">
        <v>5</v>
      </c>
      <c r="G50" s="23">
        <v>0.33489999999999998</v>
      </c>
      <c r="H50" s="30">
        <v>78</v>
      </c>
      <c r="I50" s="23">
        <v>5.2244000000000002</v>
      </c>
      <c r="J50" s="24">
        <v>803</v>
      </c>
      <c r="K50" s="23">
        <v>53.783999999999999</v>
      </c>
      <c r="L50" s="24">
        <v>578</v>
      </c>
      <c r="M50" s="23">
        <v>38.713999999999999</v>
      </c>
      <c r="N50" s="30">
        <v>1</v>
      </c>
      <c r="O50" s="23">
        <v>6.7000000000000004E-2</v>
      </c>
      <c r="P50" s="32">
        <v>25</v>
      </c>
      <c r="Q50" s="26">
        <v>1.6745000000000001</v>
      </c>
      <c r="R50" s="22">
        <v>260</v>
      </c>
      <c r="S50" s="26">
        <v>17.23</v>
      </c>
      <c r="T50" s="22">
        <v>16</v>
      </c>
      <c r="U50" s="26">
        <v>1.0603</v>
      </c>
      <c r="V50" s="22">
        <v>16</v>
      </c>
      <c r="W50" s="27">
        <v>1.0603</v>
      </c>
      <c r="X50" s="28">
        <v>1818</v>
      </c>
      <c r="Y50" s="29">
        <v>100</v>
      </c>
    </row>
    <row r="51" spans="1:25" s="19" customFormat="1" ht="15" customHeight="1" x14ac:dyDescent="0.2">
      <c r="A51" s="18" t="s">
        <v>19</v>
      </c>
      <c r="B51" s="55" t="s">
        <v>64</v>
      </c>
      <c r="C51" s="44">
        <v>3640</v>
      </c>
      <c r="D51" s="45">
        <v>5</v>
      </c>
      <c r="E51" s="46">
        <v>0.14560000000000001</v>
      </c>
      <c r="F51" s="48">
        <v>20</v>
      </c>
      <c r="G51" s="46">
        <v>0.58240999999999998</v>
      </c>
      <c r="H51" s="47">
        <v>1951</v>
      </c>
      <c r="I51" s="46">
        <v>56.8142</v>
      </c>
      <c r="J51" s="47">
        <v>769</v>
      </c>
      <c r="K51" s="46">
        <v>22.393999999999998</v>
      </c>
      <c r="L51" s="47">
        <v>624</v>
      </c>
      <c r="M51" s="46">
        <v>18.171199999999999</v>
      </c>
      <c r="N51" s="48">
        <v>2</v>
      </c>
      <c r="O51" s="46">
        <v>5.8200000000000002E-2</v>
      </c>
      <c r="P51" s="49">
        <v>63</v>
      </c>
      <c r="Q51" s="50">
        <v>1.8346</v>
      </c>
      <c r="R51" s="45">
        <v>502</v>
      </c>
      <c r="S51" s="50">
        <v>13.7912</v>
      </c>
      <c r="T51" s="45">
        <v>206</v>
      </c>
      <c r="U51" s="50">
        <v>5.6593400000000003</v>
      </c>
      <c r="V51" s="45">
        <v>361</v>
      </c>
      <c r="W51" s="52">
        <v>9.9176000000000002</v>
      </c>
      <c r="X51" s="53">
        <v>8616</v>
      </c>
      <c r="Y51" s="54">
        <v>100</v>
      </c>
    </row>
    <row r="52" spans="1:25" s="19" customFormat="1" ht="15" customHeight="1" x14ac:dyDescent="0.2">
      <c r="A52" s="18" t="s">
        <v>19</v>
      </c>
      <c r="B52" s="20" t="s">
        <v>65</v>
      </c>
      <c r="C52" s="21">
        <v>47</v>
      </c>
      <c r="D52" s="31">
        <v>0</v>
      </c>
      <c r="E52" s="23">
        <v>0</v>
      </c>
      <c r="F52" s="24">
        <v>0</v>
      </c>
      <c r="G52" s="23">
        <v>0</v>
      </c>
      <c r="H52" s="30">
        <v>11</v>
      </c>
      <c r="I52" s="23">
        <v>23.404299999999999</v>
      </c>
      <c r="J52" s="30">
        <v>0</v>
      </c>
      <c r="K52" s="23">
        <v>0</v>
      </c>
      <c r="L52" s="24">
        <v>35</v>
      </c>
      <c r="M52" s="23">
        <v>74.468100000000007</v>
      </c>
      <c r="N52" s="30">
        <v>0</v>
      </c>
      <c r="O52" s="23">
        <v>0</v>
      </c>
      <c r="P52" s="25">
        <v>1</v>
      </c>
      <c r="Q52" s="26">
        <v>2.1276999999999999</v>
      </c>
      <c r="R52" s="22">
        <v>8</v>
      </c>
      <c r="S52" s="26">
        <v>17.0213</v>
      </c>
      <c r="T52" s="22">
        <v>0</v>
      </c>
      <c r="U52" s="26">
        <v>0</v>
      </c>
      <c r="V52" s="22">
        <v>5</v>
      </c>
      <c r="W52" s="27">
        <v>10.638299999999999</v>
      </c>
      <c r="X52" s="28">
        <v>1009</v>
      </c>
      <c r="Y52" s="29">
        <v>100</v>
      </c>
    </row>
    <row r="53" spans="1:25" s="19" customFormat="1" ht="15" customHeight="1" x14ac:dyDescent="0.2">
      <c r="A53" s="18" t="s">
        <v>19</v>
      </c>
      <c r="B53" s="55" t="s">
        <v>66</v>
      </c>
      <c r="C53" s="58">
        <v>6</v>
      </c>
      <c r="D53" s="57">
        <v>0</v>
      </c>
      <c r="E53" s="46">
        <v>0</v>
      </c>
      <c r="F53" s="47">
        <v>0</v>
      </c>
      <c r="G53" s="46">
        <v>0</v>
      </c>
      <c r="H53" s="48">
        <v>0</v>
      </c>
      <c r="I53" s="46">
        <v>0</v>
      </c>
      <c r="J53" s="47">
        <v>0</v>
      </c>
      <c r="K53" s="46">
        <v>0</v>
      </c>
      <c r="L53" s="48">
        <v>5</v>
      </c>
      <c r="M53" s="46">
        <v>83.333299999999994</v>
      </c>
      <c r="N53" s="48">
        <v>0</v>
      </c>
      <c r="O53" s="46">
        <v>0</v>
      </c>
      <c r="P53" s="49">
        <v>1</v>
      </c>
      <c r="Q53" s="50">
        <v>16.666699999999999</v>
      </c>
      <c r="R53" s="57">
        <v>4</v>
      </c>
      <c r="S53" s="50">
        <v>66.666700000000006</v>
      </c>
      <c r="T53" s="57">
        <v>0</v>
      </c>
      <c r="U53" s="50">
        <v>0</v>
      </c>
      <c r="V53" s="45">
        <v>0</v>
      </c>
      <c r="W53" s="52">
        <v>0</v>
      </c>
      <c r="X53" s="53">
        <v>306</v>
      </c>
      <c r="Y53" s="54">
        <v>100</v>
      </c>
    </row>
    <row r="54" spans="1:25" s="19" customFormat="1" ht="15" customHeight="1" x14ac:dyDescent="0.2">
      <c r="A54" s="18" t="s">
        <v>19</v>
      </c>
      <c r="B54" s="20" t="s">
        <v>67</v>
      </c>
      <c r="C54" s="21">
        <v>239</v>
      </c>
      <c r="D54" s="31">
        <v>0</v>
      </c>
      <c r="E54" s="23">
        <v>0</v>
      </c>
      <c r="F54" s="24">
        <v>0</v>
      </c>
      <c r="G54" s="34">
        <v>0</v>
      </c>
      <c r="H54" s="30">
        <v>5</v>
      </c>
      <c r="I54" s="34">
        <v>2.1097000000000001</v>
      </c>
      <c r="J54" s="24">
        <v>136</v>
      </c>
      <c r="K54" s="23">
        <v>57.384</v>
      </c>
      <c r="L54" s="24">
        <v>91</v>
      </c>
      <c r="M54" s="23">
        <v>38.396599999999999</v>
      </c>
      <c r="N54" s="24">
        <v>0</v>
      </c>
      <c r="O54" s="23">
        <v>0</v>
      </c>
      <c r="P54" s="32">
        <v>5</v>
      </c>
      <c r="Q54" s="26">
        <v>2.1097000000000001</v>
      </c>
      <c r="R54" s="22">
        <v>41</v>
      </c>
      <c r="S54" s="26">
        <v>17.154800000000002</v>
      </c>
      <c r="T54" s="22">
        <v>2</v>
      </c>
      <c r="U54" s="26">
        <v>0.83682000000000001</v>
      </c>
      <c r="V54" s="31">
        <v>0</v>
      </c>
      <c r="W54" s="27">
        <v>0</v>
      </c>
      <c r="X54" s="28">
        <v>1971</v>
      </c>
      <c r="Y54" s="29">
        <v>100</v>
      </c>
    </row>
    <row r="55" spans="1:25" s="19" customFormat="1" ht="15" customHeight="1" x14ac:dyDescent="0.2">
      <c r="A55" s="18" t="s">
        <v>19</v>
      </c>
      <c r="B55" s="55" t="s">
        <v>68</v>
      </c>
      <c r="C55" s="44">
        <v>297</v>
      </c>
      <c r="D55" s="45">
        <v>6</v>
      </c>
      <c r="E55" s="46">
        <v>2.1352000000000002</v>
      </c>
      <c r="F55" s="47">
        <v>13</v>
      </c>
      <c r="G55" s="46">
        <v>4.6263300000000003</v>
      </c>
      <c r="H55" s="48">
        <v>46</v>
      </c>
      <c r="I55" s="46">
        <v>16.370100000000001</v>
      </c>
      <c r="J55" s="48">
        <v>17</v>
      </c>
      <c r="K55" s="46">
        <v>6.05</v>
      </c>
      <c r="L55" s="47">
        <v>178</v>
      </c>
      <c r="M55" s="46">
        <v>63.345199999999998</v>
      </c>
      <c r="N55" s="47">
        <v>1</v>
      </c>
      <c r="O55" s="46">
        <v>0.35589999999999999</v>
      </c>
      <c r="P55" s="56">
        <v>20</v>
      </c>
      <c r="Q55" s="50">
        <v>7.1173999999999999</v>
      </c>
      <c r="R55" s="45">
        <v>54</v>
      </c>
      <c r="S55" s="50">
        <v>18.181799999999999</v>
      </c>
      <c r="T55" s="45">
        <v>16</v>
      </c>
      <c r="U55" s="50">
        <v>5.3872099999999996</v>
      </c>
      <c r="V55" s="57">
        <v>2</v>
      </c>
      <c r="W55" s="52">
        <v>0.6734</v>
      </c>
      <c r="X55" s="53">
        <v>2305</v>
      </c>
      <c r="Y55" s="54">
        <v>100</v>
      </c>
    </row>
    <row r="56" spans="1:25" s="19" customFormat="1" ht="15" customHeight="1" x14ac:dyDescent="0.2">
      <c r="A56" s="18" t="s">
        <v>19</v>
      </c>
      <c r="B56" s="20" t="s">
        <v>69</v>
      </c>
      <c r="C56" s="21">
        <v>171</v>
      </c>
      <c r="D56" s="22">
        <v>0</v>
      </c>
      <c r="E56" s="23">
        <v>0</v>
      </c>
      <c r="F56" s="24">
        <v>0</v>
      </c>
      <c r="G56" s="23">
        <v>0</v>
      </c>
      <c r="H56" s="24">
        <v>2</v>
      </c>
      <c r="I56" s="23">
        <v>1.2048000000000001</v>
      </c>
      <c r="J56" s="30">
        <v>19</v>
      </c>
      <c r="K56" s="23">
        <v>11.446</v>
      </c>
      <c r="L56" s="24">
        <v>140</v>
      </c>
      <c r="M56" s="23">
        <v>84.337299999999999</v>
      </c>
      <c r="N56" s="30">
        <v>0</v>
      </c>
      <c r="O56" s="23">
        <v>0</v>
      </c>
      <c r="P56" s="25">
        <v>5</v>
      </c>
      <c r="Q56" s="26">
        <v>3.012</v>
      </c>
      <c r="R56" s="31">
        <v>24</v>
      </c>
      <c r="S56" s="26">
        <v>14.0351</v>
      </c>
      <c r="T56" s="31">
        <v>5</v>
      </c>
      <c r="U56" s="26">
        <v>2.9239799999999998</v>
      </c>
      <c r="V56" s="31">
        <v>0</v>
      </c>
      <c r="W56" s="27">
        <v>0</v>
      </c>
      <c r="X56" s="28">
        <v>720</v>
      </c>
      <c r="Y56" s="29">
        <v>100</v>
      </c>
    </row>
    <row r="57" spans="1:25" s="19" customFormat="1" ht="15" customHeight="1" x14ac:dyDescent="0.2">
      <c r="A57" s="18" t="s">
        <v>19</v>
      </c>
      <c r="B57" s="55" t="s">
        <v>70</v>
      </c>
      <c r="C57" s="44">
        <v>154</v>
      </c>
      <c r="D57" s="45">
        <v>1</v>
      </c>
      <c r="E57" s="46">
        <v>0.64939999999999998</v>
      </c>
      <c r="F57" s="48">
        <v>0</v>
      </c>
      <c r="G57" s="46">
        <v>0</v>
      </c>
      <c r="H57" s="47">
        <v>5</v>
      </c>
      <c r="I57" s="46">
        <v>3.2467999999999999</v>
      </c>
      <c r="J57" s="47">
        <v>129</v>
      </c>
      <c r="K57" s="46">
        <v>83.766000000000005</v>
      </c>
      <c r="L57" s="47">
        <v>17</v>
      </c>
      <c r="M57" s="46">
        <v>11.039</v>
      </c>
      <c r="N57" s="47">
        <v>0</v>
      </c>
      <c r="O57" s="46">
        <v>0</v>
      </c>
      <c r="P57" s="56">
        <v>2</v>
      </c>
      <c r="Q57" s="50">
        <v>1.2987</v>
      </c>
      <c r="R57" s="57">
        <v>29</v>
      </c>
      <c r="S57" s="50">
        <v>18.831199999999999</v>
      </c>
      <c r="T57" s="57">
        <v>0</v>
      </c>
      <c r="U57" s="50">
        <v>0</v>
      </c>
      <c r="V57" s="57">
        <v>1</v>
      </c>
      <c r="W57" s="52">
        <v>0.64939999999999998</v>
      </c>
      <c r="X57" s="53">
        <v>2232</v>
      </c>
      <c r="Y57" s="54">
        <v>100</v>
      </c>
    </row>
    <row r="58" spans="1:25" s="19" customFormat="1" ht="15" customHeight="1" thickBot="1" x14ac:dyDescent="0.25">
      <c r="A58" s="18" t="s">
        <v>19</v>
      </c>
      <c r="B58" s="59" t="s">
        <v>71</v>
      </c>
      <c r="C58" s="60">
        <v>0</v>
      </c>
      <c r="D58" s="61">
        <v>0</v>
      </c>
      <c r="E58" s="62">
        <v>0</v>
      </c>
      <c r="F58" s="63">
        <v>0</v>
      </c>
      <c r="G58" s="62">
        <v>0</v>
      </c>
      <c r="H58" s="64">
        <v>0</v>
      </c>
      <c r="I58" s="62">
        <v>0</v>
      </c>
      <c r="J58" s="63">
        <v>0</v>
      </c>
      <c r="K58" s="62">
        <v>0</v>
      </c>
      <c r="L58" s="63">
        <v>0</v>
      </c>
      <c r="M58" s="62">
        <v>0</v>
      </c>
      <c r="N58" s="63">
        <v>0</v>
      </c>
      <c r="O58" s="62">
        <v>0</v>
      </c>
      <c r="P58" s="65">
        <v>0</v>
      </c>
      <c r="Q58" s="66">
        <v>0</v>
      </c>
      <c r="R58" s="67">
        <v>0</v>
      </c>
      <c r="S58" s="66">
        <v>0</v>
      </c>
      <c r="T58" s="67">
        <v>0</v>
      </c>
      <c r="U58" s="66">
        <v>0</v>
      </c>
      <c r="V58" s="67">
        <v>0</v>
      </c>
      <c r="W58" s="68">
        <v>0</v>
      </c>
      <c r="X58" s="69">
        <v>365</v>
      </c>
      <c r="Y58" s="70">
        <v>100</v>
      </c>
    </row>
    <row r="59" spans="1:25" s="36" customFormat="1" ht="15" customHeight="1" x14ac:dyDescent="0.2">
      <c r="A59" s="38"/>
      <c r="B59" s="42"/>
      <c r="C59" s="35"/>
      <c r="D59" s="35"/>
      <c r="E59" s="35"/>
      <c r="F59" s="35"/>
      <c r="G59" s="35"/>
      <c r="H59" s="35"/>
      <c r="I59" s="35"/>
      <c r="J59" s="35"/>
      <c r="K59" s="35"/>
      <c r="L59" s="35"/>
      <c r="M59" s="35"/>
      <c r="N59" s="35"/>
      <c r="O59" s="35"/>
      <c r="P59" s="35"/>
      <c r="Q59" s="35"/>
      <c r="R59" s="35"/>
      <c r="S59" s="35"/>
      <c r="T59" s="35"/>
      <c r="U59" s="35"/>
      <c r="V59" s="40"/>
      <c r="W59" s="41"/>
      <c r="X59" s="35"/>
      <c r="Y59" s="35"/>
    </row>
    <row r="60" spans="1:25" s="36" customFormat="1" ht="15" customHeight="1" x14ac:dyDescent="0.2">
      <c r="A60" s="38"/>
      <c r="B60" s="73" t="s">
        <v>72</v>
      </c>
      <c r="C60" s="35"/>
      <c r="D60" s="35"/>
      <c r="E60" s="35"/>
      <c r="F60" s="35"/>
      <c r="G60" s="35"/>
      <c r="H60" s="35"/>
      <c r="I60" s="35"/>
      <c r="J60" s="35"/>
      <c r="K60" s="35"/>
      <c r="L60" s="35"/>
      <c r="M60" s="35"/>
      <c r="N60" s="35"/>
      <c r="O60" s="35"/>
      <c r="P60" s="35"/>
      <c r="Q60" s="35"/>
      <c r="R60" s="35"/>
      <c r="S60" s="35"/>
      <c r="T60" s="35"/>
      <c r="U60" s="35"/>
      <c r="V60" s="35"/>
      <c r="W60" s="35"/>
      <c r="X60" s="40"/>
      <c r="Y60" s="41"/>
    </row>
    <row r="61" spans="1:25" s="19" customFormat="1" ht="15" customHeight="1" x14ac:dyDescent="0.2">
      <c r="A61" s="18"/>
      <c r="B61" s="39" t="s">
        <v>73</v>
      </c>
      <c r="C61" s="75"/>
      <c r="D61" s="75"/>
      <c r="E61" s="75"/>
      <c r="F61" s="75"/>
      <c r="G61" s="75"/>
      <c r="H61" s="75"/>
      <c r="I61" s="75"/>
      <c r="J61" s="75"/>
      <c r="K61" s="75"/>
      <c r="L61" s="75"/>
      <c r="M61" s="75"/>
      <c r="N61" s="75"/>
      <c r="O61" s="75"/>
      <c r="P61" s="75"/>
      <c r="Q61" s="75"/>
      <c r="R61" s="75"/>
      <c r="S61" s="75"/>
      <c r="T61" s="75"/>
      <c r="U61" s="75"/>
      <c r="V61" s="75"/>
      <c r="W61" s="75"/>
      <c r="X61" s="75"/>
      <c r="Y61" s="75"/>
    </row>
    <row r="62" spans="1:25" s="36" customFormat="1" ht="14.1" customHeight="1" x14ac:dyDescent="0.2">
      <c r="B62" s="39" t="s">
        <v>74</v>
      </c>
      <c r="C62" s="75"/>
      <c r="D62" s="75"/>
      <c r="E62" s="75"/>
      <c r="F62" s="75"/>
      <c r="G62" s="75"/>
      <c r="H62" s="75"/>
      <c r="I62" s="75"/>
      <c r="J62" s="75"/>
      <c r="K62" s="75"/>
      <c r="L62" s="75"/>
      <c r="M62" s="75"/>
      <c r="N62" s="75"/>
      <c r="O62" s="75"/>
      <c r="P62" s="75"/>
      <c r="Q62" s="75"/>
      <c r="R62" s="75"/>
      <c r="S62" s="75"/>
      <c r="T62" s="75"/>
      <c r="U62" s="75"/>
      <c r="V62" s="75"/>
      <c r="W62" s="75"/>
      <c r="X62" s="75"/>
      <c r="Y62" s="75"/>
    </row>
    <row r="63" spans="1:25" s="36" customFormat="1" ht="15" customHeight="1" x14ac:dyDescent="0.2">
      <c r="A63" s="38"/>
      <c r="B63" s="39" t="str">
        <f>CONCATENATE("NOTE: Table reads (for US Totals):  Of all ",TEXT(C7,"#,##0")," public school female students who were ",LOWER(A7),", ",TEXT(T7,"#,##0")," (",TEXT(U7,"0.0"),"%) were served solely under Section 504 and ",TEXT(R7,"#,##0")," (",TEXT(S7,"0.0"),"%) were served under IDEA.")</f>
        <v>NOTE: Table reads (for US Totals):  Of all 18,289 public school female students who were transferred to an alternative school, 431 (2.4%) were served solely under Section 504 and 2,804 (15.3%) were served under IDEA.</v>
      </c>
      <c r="C63" s="35"/>
      <c r="D63" s="35"/>
      <c r="E63" s="35"/>
      <c r="F63" s="35"/>
      <c r="G63" s="35"/>
      <c r="H63" s="35"/>
      <c r="I63" s="35"/>
      <c r="J63" s="35"/>
      <c r="K63" s="35"/>
      <c r="L63" s="35"/>
      <c r="M63" s="35"/>
      <c r="N63" s="35"/>
      <c r="O63" s="35"/>
      <c r="P63" s="35"/>
      <c r="Q63" s="35"/>
      <c r="R63" s="35"/>
      <c r="S63" s="35"/>
      <c r="T63" s="35"/>
      <c r="U63" s="35"/>
      <c r="V63" s="40"/>
      <c r="W63" s="41"/>
      <c r="X63" s="35"/>
      <c r="Y63" s="35"/>
    </row>
    <row r="64" spans="1:25" s="36" customFormat="1" ht="15" customHeight="1" x14ac:dyDescent="0.2">
      <c r="A64" s="38"/>
      <c r="B64" s="39" t="str">
        <f>CONCATENATE("            Table reads (for US Race/Ethnicity):  Of all ",TEXT(A3,"#,##0")," public school female students with and without disabilities who were ",LOWER(A7), ", ",TEXT(D7,"#,##0")," (",TEXT(E7,"0.0"),"%) were American Indian or Alaska Native students with or without disabilities served under IDEA.")</f>
        <v xml:space="preserve">            Table reads (for US Race/Ethnicity):  Of all 17,858 public school female students with and without disabilities who were transferred to an alternative school, 135 (0.8%) were American Indian or Alaska Native students with or without disabilities served under IDEA.</v>
      </c>
      <c r="C64" s="35"/>
      <c r="D64" s="35"/>
      <c r="E64" s="35"/>
      <c r="F64" s="35"/>
      <c r="G64" s="35"/>
      <c r="H64" s="35"/>
      <c r="I64" s="35"/>
      <c r="J64" s="35"/>
      <c r="K64" s="35"/>
      <c r="L64" s="35"/>
      <c r="M64" s="35"/>
      <c r="N64" s="35"/>
      <c r="O64" s="35"/>
      <c r="P64" s="35"/>
      <c r="Q64" s="35"/>
      <c r="R64" s="35"/>
      <c r="S64" s="35"/>
      <c r="T64" s="35"/>
      <c r="U64" s="35"/>
      <c r="V64" s="40"/>
      <c r="W64" s="41"/>
      <c r="X64" s="35"/>
      <c r="Y64" s="35"/>
    </row>
    <row r="65" spans="1:25" s="36" customFormat="1" ht="15" customHeight="1" x14ac:dyDescent="0.2">
      <c r="A65" s="38"/>
      <c r="B65" s="75" t="s">
        <v>75</v>
      </c>
      <c r="C65" s="35"/>
      <c r="D65" s="35"/>
      <c r="E65" s="35"/>
      <c r="F65" s="35"/>
      <c r="G65" s="35"/>
      <c r="H65" s="35"/>
      <c r="I65" s="35"/>
      <c r="J65" s="35"/>
      <c r="K65" s="35"/>
      <c r="L65" s="35"/>
      <c r="M65" s="35"/>
      <c r="N65" s="35"/>
      <c r="O65" s="35"/>
      <c r="P65" s="35"/>
      <c r="Q65" s="35"/>
      <c r="R65" s="35"/>
      <c r="S65" s="35"/>
      <c r="T65" s="35"/>
      <c r="U65" s="35"/>
      <c r="V65" s="40"/>
      <c r="W65" s="41"/>
      <c r="X65" s="35"/>
      <c r="Y65" s="35"/>
    </row>
    <row r="66" spans="1:25" s="36" customFormat="1" ht="15" customHeight="1" x14ac:dyDescent="0.2">
      <c r="A66" s="38"/>
      <c r="B66" s="75" t="s">
        <v>76</v>
      </c>
      <c r="C66" s="1"/>
      <c r="D66" s="1"/>
      <c r="E66" s="1"/>
      <c r="F66" s="1"/>
      <c r="G66" s="1"/>
      <c r="H66" s="1"/>
      <c r="I66" s="1"/>
      <c r="J66" s="1"/>
      <c r="K66" s="1"/>
      <c r="L66" s="1"/>
      <c r="M66" s="1"/>
      <c r="N66" s="1"/>
      <c r="O66" s="1"/>
      <c r="P66" s="1"/>
      <c r="Q66" s="1"/>
      <c r="R66" s="1"/>
      <c r="S66" s="1"/>
      <c r="T66" s="1"/>
      <c r="U66" s="1"/>
      <c r="V66" s="3"/>
      <c r="W66" s="4"/>
      <c r="X66" s="1"/>
      <c r="Y66" s="1"/>
    </row>
    <row r="67" spans="1:25" ht="15" customHeight="1" x14ac:dyDescent="0.2">
      <c r="B67" s="35"/>
    </row>
    <row r="68" spans="1:25" ht="15" customHeight="1" x14ac:dyDescent="0.2">
      <c r="B68" s="35"/>
    </row>
  </sheetData>
  <sortState ref="A8:Y58">
    <sortCondition ref="B8:B58"/>
  </sortState>
  <mergeCells count="15">
    <mergeCell ref="Y4:Y5"/>
    <mergeCell ref="D5:E5"/>
    <mergeCell ref="F5:G5"/>
    <mergeCell ref="H5:I5"/>
    <mergeCell ref="J5:K5"/>
    <mergeCell ref="L5:M5"/>
    <mergeCell ref="T4:U5"/>
    <mergeCell ref="R4:S5"/>
    <mergeCell ref="N5:O5"/>
    <mergeCell ref="P5:Q5"/>
    <mergeCell ref="B4:B5"/>
    <mergeCell ref="C4:C5"/>
    <mergeCell ref="D4:Q4"/>
    <mergeCell ref="V4:W5"/>
    <mergeCell ref="X4:X5"/>
  </mergeCells>
  <phoneticPr fontId="21" type="noConversion"/>
  <printOptions horizontalCentered="1"/>
  <pageMargins left="0.25" right="0.25" top="1" bottom="1" header="0.5" footer="0.5"/>
  <pageSetup paperSize="3" scale="69" orientation="landscape" horizontalDpi="4294967292" verticalDpi="4294967292"/>
  <extLst>
    <ext xmlns:mx="http://schemas.microsoft.com/office/mac/excel/2008/main" uri="{64002731-A6B0-56B0-2670-7721B7C09600}">
      <mx:PLV Mode="0" OnePage="0" WScale="4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Y66"/>
  <sheetViews>
    <sheetView showGridLines="0" zoomScale="80" zoomScaleNormal="80" workbookViewId="0"/>
  </sheetViews>
  <sheetFormatPr defaultColWidth="12.1640625" defaultRowHeight="15" customHeight="1" x14ac:dyDescent="0.2"/>
  <cols>
    <col min="1" max="1" width="3" style="7" customWidth="1"/>
    <col min="2" max="2" width="21.83203125" style="1" customWidth="1"/>
    <col min="3" max="21" width="14.83203125" style="1" customWidth="1"/>
    <col min="22" max="22" width="14.83203125" style="3" customWidth="1"/>
    <col min="23" max="23" width="14.83203125" style="4" customWidth="1"/>
    <col min="24" max="25" width="14.83203125" style="1" customWidth="1"/>
    <col min="26" max="16384" width="12.1640625" style="5"/>
  </cols>
  <sheetData>
    <row r="2" spans="1:25" s="2" customFormat="1" ht="15" customHeight="1" x14ac:dyDescent="0.25">
      <c r="A2" s="6"/>
      <c r="B2" s="78" t="str">
        <f>CONCATENATE("Number and percentage of public school students with disabilities ",A7, ", by disability status, race/ethnicity, and English proficiency, by state: School Year 2015-16")</f>
        <v>Number and percentage of public school students with disabilities transferred to an alternative school, by disability status, race/ethnicity, and English proficiency, by state: School Year 2015-16</v>
      </c>
      <c r="C2" s="78"/>
      <c r="D2" s="78"/>
      <c r="E2" s="78"/>
      <c r="F2" s="78"/>
      <c r="G2" s="78"/>
      <c r="H2" s="78"/>
      <c r="I2" s="78"/>
      <c r="J2" s="78"/>
      <c r="K2" s="78"/>
      <c r="L2" s="78"/>
      <c r="M2" s="78"/>
      <c r="N2" s="78"/>
      <c r="O2" s="78"/>
      <c r="P2" s="78"/>
      <c r="Q2" s="78"/>
      <c r="R2" s="78"/>
      <c r="S2" s="78"/>
      <c r="T2" s="78"/>
      <c r="U2" s="78"/>
      <c r="V2" s="78"/>
      <c r="W2" s="78"/>
    </row>
    <row r="3" spans="1:25" s="1" customFormat="1" ht="15" customHeight="1" thickBot="1" x14ac:dyDescent="0.3">
      <c r="A3" s="105"/>
      <c r="B3" s="77"/>
      <c r="C3" s="76"/>
      <c r="D3" s="76"/>
      <c r="E3" s="76"/>
      <c r="F3" s="76"/>
      <c r="G3" s="76"/>
      <c r="H3" s="76"/>
      <c r="I3" s="76"/>
      <c r="J3" s="76"/>
      <c r="K3" s="76"/>
      <c r="L3" s="76"/>
      <c r="M3" s="76"/>
      <c r="N3" s="76"/>
      <c r="O3" s="76"/>
      <c r="P3" s="76"/>
      <c r="Q3" s="76"/>
      <c r="R3" s="76"/>
      <c r="S3" s="76"/>
      <c r="T3" s="76"/>
      <c r="U3" s="76"/>
      <c r="V3" s="76"/>
      <c r="W3" s="3"/>
      <c r="X3" s="76"/>
      <c r="Y3" s="76"/>
    </row>
    <row r="4" spans="1:25" s="9" customFormat="1" ht="24.95" customHeight="1" x14ac:dyDescent="0.2">
      <c r="A4" s="8"/>
      <c r="B4" s="79" t="s">
        <v>0</v>
      </c>
      <c r="C4" s="81" t="s">
        <v>1</v>
      </c>
      <c r="D4" s="86" t="s">
        <v>3</v>
      </c>
      <c r="E4" s="87"/>
      <c r="F4" s="86" t="s">
        <v>2</v>
      </c>
      <c r="G4" s="87"/>
      <c r="H4" s="83" t="s">
        <v>78</v>
      </c>
      <c r="I4" s="84"/>
      <c r="J4" s="84"/>
      <c r="K4" s="84"/>
      <c r="L4" s="84"/>
      <c r="M4" s="84"/>
      <c r="N4" s="84"/>
      <c r="O4" s="84"/>
      <c r="P4" s="84"/>
      <c r="Q4" s="84"/>
      <c r="R4" s="84"/>
      <c r="S4" s="84"/>
      <c r="T4" s="84"/>
      <c r="U4" s="85"/>
      <c r="V4" s="86" t="s">
        <v>4</v>
      </c>
      <c r="W4" s="87"/>
      <c r="X4" s="90" t="s">
        <v>5</v>
      </c>
      <c r="Y4" s="92" t="s">
        <v>6</v>
      </c>
    </row>
    <row r="5" spans="1:25" s="9" customFormat="1" ht="24.95" customHeight="1" x14ac:dyDescent="0.2">
      <c r="A5" s="8"/>
      <c r="B5" s="80"/>
      <c r="C5" s="82"/>
      <c r="D5" s="88"/>
      <c r="E5" s="89"/>
      <c r="F5" s="88"/>
      <c r="G5" s="89"/>
      <c r="H5" s="94" t="s">
        <v>7</v>
      </c>
      <c r="I5" s="95"/>
      <c r="J5" s="96" t="s">
        <v>8</v>
      </c>
      <c r="K5" s="95"/>
      <c r="L5" s="97" t="s">
        <v>9</v>
      </c>
      <c r="M5" s="95"/>
      <c r="N5" s="97" t="s">
        <v>10</v>
      </c>
      <c r="O5" s="95"/>
      <c r="P5" s="97" t="s">
        <v>11</v>
      </c>
      <c r="Q5" s="95"/>
      <c r="R5" s="97" t="s">
        <v>12</v>
      </c>
      <c r="S5" s="95"/>
      <c r="T5" s="97" t="s">
        <v>13</v>
      </c>
      <c r="U5" s="98"/>
      <c r="V5" s="88"/>
      <c r="W5" s="89"/>
      <c r="X5" s="91"/>
      <c r="Y5" s="93"/>
    </row>
    <row r="6" spans="1:25" s="9" customFormat="1" ht="15" customHeight="1" thickBot="1" x14ac:dyDescent="0.25">
      <c r="A6" s="8"/>
      <c r="B6" s="10"/>
      <c r="C6" s="37"/>
      <c r="D6" s="11" t="s">
        <v>14</v>
      </c>
      <c r="E6" s="15" t="s">
        <v>77</v>
      </c>
      <c r="F6" s="11" t="s">
        <v>14</v>
      </c>
      <c r="G6" s="15" t="s">
        <v>77</v>
      </c>
      <c r="H6" s="11" t="s">
        <v>14</v>
      </c>
      <c r="I6" s="12" t="s">
        <v>15</v>
      </c>
      <c r="J6" s="13" t="s">
        <v>14</v>
      </c>
      <c r="K6" s="12" t="s">
        <v>15</v>
      </c>
      <c r="L6" s="13" t="s">
        <v>14</v>
      </c>
      <c r="M6" s="12" t="s">
        <v>15</v>
      </c>
      <c r="N6" s="13" t="s">
        <v>14</v>
      </c>
      <c r="O6" s="12" t="s">
        <v>15</v>
      </c>
      <c r="P6" s="13" t="s">
        <v>14</v>
      </c>
      <c r="Q6" s="12" t="s">
        <v>15</v>
      </c>
      <c r="R6" s="13" t="s">
        <v>14</v>
      </c>
      <c r="S6" s="12" t="s">
        <v>15</v>
      </c>
      <c r="T6" s="13" t="s">
        <v>14</v>
      </c>
      <c r="U6" s="14" t="s">
        <v>15</v>
      </c>
      <c r="V6" s="13" t="s">
        <v>14</v>
      </c>
      <c r="W6" s="15" t="s">
        <v>77</v>
      </c>
      <c r="X6" s="16"/>
      <c r="Y6" s="17"/>
    </row>
    <row r="7" spans="1:25" s="19" customFormat="1" ht="15" customHeight="1" x14ac:dyDescent="0.2">
      <c r="A7" s="18" t="s">
        <v>17</v>
      </c>
      <c r="B7" s="43" t="s">
        <v>18</v>
      </c>
      <c r="C7" s="44">
        <v>15884</v>
      </c>
      <c r="D7" s="51">
        <v>1872</v>
      </c>
      <c r="E7" s="50">
        <v>11.785399999999999</v>
      </c>
      <c r="F7" s="51">
        <v>14012</v>
      </c>
      <c r="G7" s="50">
        <v>88.215000000000003</v>
      </c>
      <c r="H7" s="45">
        <v>117</v>
      </c>
      <c r="I7" s="46">
        <v>0.83499999999999996</v>
      </c>
      <c r="J7" s="47">
        <v>48</v>
      </c>
      <c r="K7" s="46">
        <v>0.34255999999999998</v>
      </c>
      <c r="L7" s="47">
        <v>2424</v>
      </c>
      <c r="M7" s="46">
        <v>17.299499999999998</v>
      </c>
      <c r="N7" s="47">
        <v>6423</v>
      </c>
      <c r="O7" s="46">
        <v>45.838999999999999</v>
      </c>
      <c r="P7" s="47">
        <v>4550</v>
      </c>
      <c r="Q7" s="46">
        <v>32.472000000000001</v>
      </c>
      <c r="R7" s="48">
        <v>17</v>
      </c>
      <c r="S7" s="46">
        <v>0.12130000000000001</v>
      </c>
      <c r="T7" s="49">
        <v>433</v>
      </c>
      <c r="U7" s="50">
        <v>3.0901999999999998</v>
      </c>
      <c r="V7" s="51">
        <v>732</v>
      </c>
      <c r="W7" s="52">
        <v>4.6083999999999996</v>
      </c>
      <c r="X7" s="53">
        <v>96360</v>
      </c>
      <c r="Y7" s="54">
        <v>99.998999999999995</v>
      </c>
    </row>
    <row r="8" spans="1:25" s="19" customFormat="1" ht="15" customHeight="1" x14ac:dyDescent="0.2">
      <c r="A8" s="18" t="s">
        <v>19</v>
      </c>
      <c r="B8" s="20" t="s">
        <v>20</v>
      </c>
      <c r="C8" s="21">
        <v>607</v>
      </c>
      <c r="D8" s="22">
        <v>30</v>
      </c>
      <c r="E8" s="26">
        <v>4.9423000000000004</v>
      </c>
      <c r="F8" s="22">
        <v>577</v>
      </c>
      <c r="G8" s="26">
        <v>95.058000000000007</v>
      </c>
      <c r="H8" s="22">
        <v>2</v>
      </c>
      <c r="I8" s="23">
        <v>0.34660000000000002</v>
      </c>
      <c r="J8" s="24">
        <v>3</v>
      </c>
      <c r="K8" s="23">
        <v>0.51993</v>
      </c>
      <c r="L8" s="30">
        <v>8</v>
      </c>
      <c r="M8" s="23">
        <v>1.3865000000000001</v>
      </c>
      <c r="N8" s="24">
        <v>338</v>
      </c>
      <c r="O8" s="23">
        <v>58.579000000000001</v>
      </c>
      <c r="P8" s="24">
        <v>226</v>
      </c>
      <c r="Q8" s="23">
        <v>39.167999999999999</v>
      </c>
      <c r="R8" s="24">
        <v>0</v>
      </c>
      <c r="S8" s="23">
        <v>0</v>
      </c>
      <c r="T8" s="32">
        <v>0</v>
      </c>
      <c r="U8" s="26">
        <v>0</v>
      </c>
      <c r="V8" s="31">
        <v>5</v>
      </c>
      <c r="W8" s="27">
        <v>0.82369999999999999</v>
      </c>
      <c r="X8" s="28">
        <v>1400</v>
      </c>
      <c r="Y8" s="29">
        <v>100</v>
      </c>
    </row>
    <row r="9" spans="1:25" s="19" customFormat="1" ht="15" customHeight="1" x14ac:dyDescent="0.2">
      <c r="A9" s="18" t="s">
        <v>19</v>
      </c>
      <c r="B9" s="55" t="s">
        <v>21</v>
      </c>
      <c r="C9" s="44">
        <v>0</v>
      </c>
      <c r="D9" s="57">
        <v>0</v>
      </c>
      <c r="E9" s="50">
        <v>0</v>
      </c>
      <c r="F9" s="57">
        <v>0</v>
      </c>
      <c r="G9" s="50">
        <v>0</v>
      </c>
      <c r="H9" s="45">
        <v>0</v>
      </c>
      <c r="I9" s="46">
        <v>0</v>
      </c>
      <c r="J9" s="47">
        <v>0</v>
      </c>
      <c r="K9" s="46">
        <v>0</v>
      </c>
      <c r="L9" s="47">
        <v>0</v>
      </c>
      <c r="M9" s="46">
        <v>0</v>
      </c>
      <c r="N9" s="48">
        <v>0</v>
      </c>
      <c r="O9" s="46">
        <v>0</v>
      </c>
      <c r="P9" s="48">
        <v>0</v>
      </c>
      <c r="Q9" s="46">
        <v>0</v>
      </c>
      <c r="R9" s="47">
        <v>0</v>
      </c>
      <c r="S9" s="46">
        <v>0</v>
      </c>
      <c r="T9" s="56">
        <v>0</v>
      </c>
      <c r="U9" s="50">
        <v>0</v>
      </c>
      <c r="V9" s="57">
        <v>0</v>
      </c>
      <c r="W9" s="52">
        <v>0</v>
      </c>
      <c r="X9" s="53">
        <v>503</v>
      </c>
      <c r="Y9" s="54">
        <v>100</v>
      </c>
    </row>
    <row r="10" spans="1:25" s="19" customFormat="1" ht="15" customHeight="1" x14ac:dyDescent="0.2">
      <c r="A10" s="18" t="s">
        <v>19</v>
      </c>
      <c r="B10" s="20" t="s">
        <v>22</v>
      </c>
      <c r="C10" s="21">
        <v>126</v>
      </c>
      <c r="D10" s="31">
        <v>0</v>
      </c>
      <c r="E10" s="26">
        <v>0</v>
      </c>
      <c r="F10" s="31">
        <v>126</v>
      </c>
      <c r="G10" s="26">
        <v>100</v>
      </c>
      <c r="H10" s="31">
        <v>19</v>
      </c>
      <c r="I10" s="23">
        <v>15.0794</v>
      </c>
      <c r="J10" s="24">
        <v>0</v>
      </c>
      <c r="K10" s="23">
        <v>0</v>
      </c>
      <c r="L10" s="30">
        <v>37</v>
      </c>
      <c r="M10" s="23">
        <v>29.365100000000002</v>
      </c>
      <c r="N10" s="24">
        <v>17</v>
      </c>
      <c r="O10" s="23">
        <v>13.492000000000001</v>
      </c>
      <c r="P10" s="30">
        <v>46</v>
      </c>
      <c r="Q10" s="23">
        <v>36.508000000000003</v>
      </c>
      <c r="R10" s="30">
        <v>0</v>
      </c>
      <c r="S10" s="23">
        <v>0</v>
      </c>
      <c r="T10" s="25">
        <v>7</v>
      </c>
      <c r="U10" s="26">
        <v>5.5556000000000001</v>
      </c>
      <c r="V10" s="31">
        <v>0</v>
      </c>
      <c r="W10" s="27">
        <v>0</v>
      </c>
      <c r="X10" s="28">
        <v>1977</v>
      </c>
      <c r="Y10" s="29">
        <v>100</v>
      </c>
    </row>
    <row r="11" spans="1:25" s="19" customFormat="1" ht="15" customHeight="1" x14ac:dyDescent="0.2">
      <c r="A11" s="18" t="s">
        <v>19</v>
      </c>
      <c r="B11" s="55" t="s">
        <v>23</v>
      </c>
      <c r="C11" s="44">
        <v>64</v>
      </c>
      <c r="D11" s="57">
        <v>2</v>
      </c>
      <c r="E11" s="50">
        <v>3.125</v>
      </c>
      <c r="F11" s="57">
        <v>62</v>
      </c>
      <c r="G11" s="50">
        <v>96.875</v>
      </c>
      <c r="H11" s="45">
        <v>0</v>
      </c>
      <c r="I11" s="46">
        <v>0</v>
      </c>
      <c r="J11" s="48">
        <v>0</v>
      </c>
      <c r="K11" s="46">
        <v>0</v>
      </c>
      <c r="L11" s="47">
        <v>0</v>
      </c>
      <c r="M11" s="46">
        <v>0</v>
      </c>
      <c r="N11" s="47">
        <v>41</v>
      </c>
      <c r="O11" s="46">
        <v>66.129000000000005</v>
      </c>
      <c r="P11" s="47">
        <v>21</v>
      </c>
      <c r="Q11" s="46">
        <v>33.871000000000002</v>
      </c>
      <c r="R11" s="47">
        <v>0</v>
      </c>
      <c r="S11" s="46">
        <v>0</v>
      </c>
      <c r="T11" s="56">
        <v>0</v>
      </c>
      <c r="U11" s="50">
        <v>0</v>
      </c>
      <c r="V11" s="45">
        <v>0</v>
      </c>
      <c r="W11" s="52">
        <v>0</v>
      </c>
      <c r="X11" s="53">
        <v>1092</v>
      </c>
      <c r="Y11" s="54">
        <v>100</v>
      </c>
    </row>
    <row r="12" spans="1:25" s="19" customFormat="1" ht="15" customHeight="1" x14ac:dyDescent="0.2">
      <c r="A12" s="18" t="s">
        <v>19</v>
      </c>
      <c r="B12" s="20" t="s">
        <v>24</v>
      </c>
      <c r="C12" s="21">
        <v>452</v>
      </c>
      <c r="D12" s="31">
        <v>59</v>
      </c>
      <c r="E12" s="26">
        <v>13.053100000000001</v>
      </c>
      <c r="F12" s="31">
        <v>393</v>
      </c>
      <c r="G12" s="26">
        <v>86.947000000000003</v>
      </c>
      <c r="H12" s="22">
        <v>5</v>
      </c>
      <c r="I12" s="23">
        <v>1.2723</v>
      </c>
      <c r="J12" s="30">
        <v>6</v>
      </c>
      <c r="K12" s="23">
        <v>1.5267200000000001</v>
      </c>
      <c r="L12" s="24">
        <v>222</v>
      </c>
      <c r="M12" s="23">
        <v>56.488500000000002</v>
      </c>
      <c r="N12" s="24">
        <v>53</v>
      </c>
      <c r="O12" s="23">
        <v>13.486000000000001</v>
      </c>
      <c r="P12" s="24">
        <v>93</v>
      </c>
      <c r="Q12" s="23">
        <v>23.664000000000001</v>
      </c>
      <c r="R12" s="30">
        <v>2</v>
      </c>
      <c r="S12" s="23">
        <v>0.50890000000000002</v>
      </c>
      <c r="T12" s="32">
        <v>12</v>
      </c>
      <c r="U12" s="26">
        <v>3.0533999999999999</v>
      </c>
      <c r="V12" s="22">
        <v>112</v>
      </c>
      <c r="W12" s="27">
        <v>24.7788</v>
      </c>
      <c r="X12" s="28">
        <v>10138</v>
      </c>
      <c r="Y12" s="29">
        <v>100</v>
      </c>
    </row>
    <row r="13" spans="1:25" s="19" customFormat="1" ht="15" customHeight="1" x14ac:dyDescent="0.2">
      <c r="A13" s="18" t="s">
        <v>19</v>
      </c>
      <c r="B13" s="55" t="s">
        <v>25</v>
      </c>
      <c r="C13" s="44">
        <v>17</v>
      </c>
      <c r="D13" s="45">
        <v>1</v>
      </c>
      <c r="E13" s="50">
        <v>5.8823999999999996</v>
      </c>
      <c r="F13" s="45">
        <v>16</v>
      </c>
      <c r="G13" s="50">
        <v>94.117999999999995</v>
      </c>
      <c r="H13" s="45">
        <v>0</v>
      </c>
      <c r="I13" s="46">
        <v>0</v>
      </c>
      <c r="J13" s="48">
        <v>0</v>
      </c>
      <c r="K13" s="46">
        <v>0</v>
      </c>
      <c r="L13" s="47">
        <v>4</v>
      </c>
      <c r="M13" s="46">
        <v>25</v>
      </c>
      <c r="N13" s="48">
        <v>0</v>
      </c>
      <c r="O13" s="46">
        <v>0</v>
      </c>
      <c r="P13" s="47">
        <v>12</v>
      </c>
      <c r="Q13" s="46">
        <v>75</v>
      </c>
      <c r="R13" s="47">
        <v>0</v>
      </c>
      <c r="S13" s="46">
        <v>0</v>
      </c>
      <c r="T13" s="49">
        <v>0</v>
      </c>
      <c r="U13" s="50">
        <v>0</v>
      </c>
      <c r="V13" s="57">
        <v>0</v>
      </c>
      <c r="W13" s="52">
        <v>0</v>
      </c>
      <c r="X13" s="53">
        <v>1868</v>
      </c>
      <c r="Y13" s="54">
        <v>100</v>
      </c>
    </row>
    <row r="14" spans="1:25" s="19" customFormat="1" ht="15" customHeight="1" x14ac:dyDescent="0.2">
      <c r="A14" s="18" t="s">
        <v>19</v>
      </c>
      <c r="B14" s="20" t="s">
        <v>26</v>
      </c>
      <c r="C14" s="33">
        <v>43</v>
      </c>
      <c r="D14" s="31">
        <v>4</v>
      </c>
      <c r="E14" s="26">
        <v>9.3023000000000007</v>
      </c>
      <c r="F14" s="31">
        <v>39</v>
      </c>
      <c r="G14" s="26">
        <v>90.697999999999993</v>
      </c>
      <c r="H14" s="22">
        <v>0</v>
      </c>
      <c r="I14" s="23">
        <v>0</v>
      </c>
      <c r="J14" s="24">
        <v>1</v>
      </c>
      <c r="K14" s="23">
        <v>2.5640999999999998</v>
      </c>
      <c r="L14" s="30">
        <v>15</v>
      </c>
      <c r="M14" s="23">
        <v>38.461500000000001</v>
      </c>
      <c r="N14" s="30">
        <v>12</v>
      </c>
      <c r="O14" s="23">
        <v>30.768999999999998</v>
      </c>
      <c r="P14" s="30">
        <v>10</v>
      </c>
      <c r="Q14" s="23">
        <v>25.640999999999998</v>
      </c>
      <c r="R14" s="24">
        <v>0</v>
      </c>
      <c r="S14" s="23">
        <v>0</v>
      </c>
      <c r="T14" s="25">
        <v>1</v>
      </c>
      <c r="U14" s="26">
        <v>2.5640999999999998</v>
      </c>
      <c r="V14" s="22">
        <v>4</v>
      </c>
      <c r="W14" s="27">
        <v>9.3023000000000007</v>
      </c>
      <c r="X14" s="28">
        <v>1238</v>
      </c>
      <c r="Y14" s="29">
        <v>100</v>
      </c>
    </row>
    <row r="15" spans="1:25" s="19" customFormat="1" ht="15" customHeight="1" x14ac:dyDescent="0.2">
      <c r="A15" s="18" t="s">
        <v>19</v>
      </c>
      <c r="B15" s="55" t="s">
        <v>27</v>
      </c>
      <c r="C15" s="58">
        <v>69</v>
      </c>
      <c r="D15" s="57">
        <v>0</v>
      </c>
      <c r="E15" s="50">
        <v>0</v>
      </c>
      <c r="F15" s="57">
        <v>69</v>
      </c>
      <c r="G15" s="50">
        <v>100</v>
      </c>
      <c r="H15" s="45">
        <v>0</v>
      </c>
      <c r="I15" s="46">
        <v>0</v>
      </c>
      <c r="J15" s="47">
        <v>0</v>
      </c>
      <c r="K15" s="46">
        <v>0</v>
      </c>
      <c r="L15" s="47">
        <v>1</v>
      </c>
      <c r="M15" s="46">
        <v>1.4493</v>
      </c>
      <c r="N15" s="48">
        <v>51</v>
      </c>
      <c r="O15" s="46">
        <v>73.912999999999997</v>
      </c>
      <c r="P15" s="47">
        <v>15</v>
      </c>
      <c r="Q15" s="46">
        <v>21.739000000000001</v>
      </c>
      <c r="R15" s="48">
        <v>0</v>
      </c>
      <c r="S15" s="46">
        <v>0</v>
      </c>
      <c r="T15" s="49">
        <v>2</v>
      </c>
      <c r="U15" s="50">
        <v>2.8986000000000001</v>
      </c>
      <c r="V15" s="45">
        <v>1</v>
      </c>
      <c r="W15" s="52">
        <v>1.4493</v>
      </c>
      <c r="X15" s="53">
        <v>235</v>
      </c>
      <c r="Y15" s="54">
        <v>100</v>
      </c>
    </row>
    <row r="16" spans="1:25" s="19" customFormat="1" ht="15" customHeight="1" x14ac:dyDescent="0.2">
      <c r="A16" s="18" t="s">
        <v>19</v>
      </c>
      <c r="B16" s="20" t="s">
        <v>28</v>
      </c>
      <c r="C16" s="33">
        <v>69</v>
      </c>
      <c r="D16" s="22">
        <v>4</v>
      </c>
      <c r="E16" s="26">
        <v>5.7971000000000004</v>
      </c>
      <c r="F16" s="22">
        <v>65</v>
      </c>
      <c r="G16" s="26">
        <v>94.203000000000003</v>
      </c>
      <c r="H16" s="31">
        <v>0</v>
      </c>
      <c r="I16" s="23">
        <v>0</v>
      </c>
      <c r="J16" s="30">
        <v>0</v>
      </c>
      <c r="K16" s="23">
        <v>0</v>
      </c>
      <c r="L16" s="24">
        <v>0</v>
      </c>
      <c r="M16" s="23">
        <v>0</v>
      </c>
      <c r="N16" s="30">
        <v>65</v>
      </c>
      <c r="O16" s="23">
        <v>100</v>
      </c>
      <c r="P16" s="24">
        <v>0</v>
      </c>
      <c r="Q16" s="23">
        <v>0</v>
      </c>
      <c r="R16" s="30">
        <v>0</v>
      </c>
      <c r="S16" s="23">
        <v>0</v>
      </c>
      <c r="T16" s="25">
        <v>0</v>
      </c>
      <c r="U16" s="26">
        <v>0</v>
      </c>
      <c r="V16" s="22">
        <v>1</v>
      </c>
      <c r="W16" s="27">
        <v>1.4493</v>
      </c>
      <c r="X16" s="28">
        <v>221</v>
      </c>
      <c r="Y16" s="29">
        <v>100</v>
      </c>
    </row>
    <row r="17" spans="1:25" s="19" customFormat="1" ht="15" customHeight="1" x14ac:dyDescent="0.2">
      <c r="A17" s="18" t="s">
        <v>19</v>
      </c>
      <c r="B17" s="55" t="s">
        <v>29</v>
      </c>
      <c r="C17" s="44">
        <v>431</v>
      </c>
      <c r="D17" s="45">
        <v>2</v>
      </c>
      <c r="E17" s="50">
        <v>0.46400000000000002</v>
      </c>
      <c r="F17" s="45">
        <v>429</v>
      </c>
      <c r="G17" s="50">
        <v>99.536000000000001</v>
      </c>
      <c r="H17" s="45">
        <v>0</v>
      </c>
      <c r="I17" s="46">
        <v>0</v>
      </c>
      <c r="J17" s="48">
        <v>0</v>
      </c>
      <c r="K17" s="46">
        <v>0</v>
      </c>
      <c r="L17" s="47">
        <v>63</v>
      </c>
      <c r="M17" s="46">
        <v>14.6853</v>
      </c>
      <c r="N17" s="48">
        <v>213</v>
      </c>
      <c r="O17" s="46">
        <v>49.65</v>
      </c>
      <c r="P17" s="48">
        <v>139</v>
      </c>
      <c r="Q17" s="46">
        <v>32.401000000000003</v>
      </c>
      <c r="R17" s="48">
        <v>0</v>
      </c>
      <c r="S17" s="46">
        <v>0</v>
      </c>
      <c r="T17" s="56">
        <v>14</v>
      </c>
      <c r="U17" s="50">
        <v>3.2633999999999999</v>
      </c>
      <c r="V17" s="45">
        <v>2</v>
      </c>
      <c r="W17" s="52">
        <v>0.46400000000000002</v>
      </c>
      <c r="X17" s="53">
        <v>3952</v>
      </c>
      <c r="Y17" s="54">
        <v>100</v>
      </c>
    </row>
    <row r="18" spans="1:25" s="19" customFormat="1" ht="15" customHeight="1" x14ac:dyDescent="0.2">
      <c r="A18" s="18" t="s">
        <v>19</v>
      </c>
      <c r="B18" s="20" t="s">
        <v>30</v>
      </c>
      <c r="C18" s="21">
        <v>1108</v>
      </c>
      <c r="D18" s="31">
        <v>58</v>
      </c>
      <c r="E18" s="26">
        <v>5.2347000000000001</v>
      </c>
      <c r="F18" s="31">
        <v>1050</v>
      </c>
      <c r="G18" s="26">
        <v>94.765000000000001</v>
      </c>
      <c r="H18" s="31">
        <v>1</v>
      </c>
      <c r="I18" s="23">
        <v>9.5200000000000007E-2</v>
      </c>
      <c r="J18" s="24">
        <v>2</v>
      </c>
      <c r="K18" s="23">
        <v>0.19048000000000001</v>
      </c>
      <c r="L18" s="24">
        <v>104</v>
      </c>
      <c r="M18" s="23">
        <v>9.9047999999999998</v>
      </c>
      <c r="N18" s="24">
        <v>601</v>
      </c>
      <c r="O18" s="23">
        <v>57.238</v>
      </c>
      <c r="P18" s="24">
        <v>313</v>
      </c>
      <c r="Q18" s="23">
        <v>29.81</v>
      </c>
      <c r="R18" s="24">
        <v>0</v>
      </c>
      <c r="S18" s="23">
        <v>0</v>
      </c>
      <c r="T18" s="25">
        <v>29</v>
      </c>
      <c r="U18" s="26">
        <v>2.7618999999999998</v>
      </c>
      <c r="V18" s="22">
        <v>34</v>
      </c>
      <c r="W18" s="27">
        <v>3.0686</v>
      </c>
      <c r="X18" s="28">
        <v>2407</v>
      </c>
      <c r="Y18" s="29">
        <v>100</v>
      </c>
    </row>
    <row r="19" spans="1:25" s="19" customFormat="1" ht="15" customHeight="1" x14ac:dyDescent="0.2">
      <c r="A19" s="18" t="s">
        <v>31</v>
      </c>
      <c r="B19" s="55" t="s">
        <v>32</v>
      </c>
      <c r="C19" s="44">
        <v>13</v>
      </c>
      <c r="D19" s="45">
        <v>1</v>
      </c>
      <c r="E19" s="50">
        <v>7.6923000000000004</v>
      </c>
      <c r="F19" s="45">
        <v>12</v>
      </c>
      <c r="G19" s="50">
        <v>92.308000000000007</v>
      </c>
      <c r="H19" s="45">
        <v>0</v>
      </c>
      <c r="I19" s="46">
        <v>0</v>
      </c>
      <c r="J19" s="47">
        <v>1</v>
      </c>
      <c r="K19" s="46">
        <v>8.3333300000000001</v>
      </c>
      <c r="L19" s="47">
        <v>1</v>
      </c>
      <c r="M19" s="46">
        <v>8.3332999999999995</v>
      </c>
      <c r="N19" s="47">
        <v>0</v>
      </c>
      <c r="O19" s="46">
        <v>0</v>
      </c>
      <c r="P19" s="47">
        <v>0</v>
      </c>
      <c r="Q19" s="46">
        <v>0</v>
      </c>
      <c r="R19" s="47">
        <v>10</v>
      </c>
      <c r="S19" s="46">
        <v>83.333299999999994</v>
      </c>
      <c r="T19" s="49">
        <v>0</v>
      </c>
      <c r="U19" s="50">
        <v>0</v>
      </c>
      <c r="V19" s="45">
        <v>3</v>
      </c>
      <c r="W19" s="52">
        <v>23.076899999999998</v>
      </c>
      <c r="X19" s="71">
        <v>290</v>
      </c>
      <c r="Y19" s="72">
        <v>100</v>
      </c>
    </row>
    <row r="20" spans="1:25" s="19" customFormat="1" ht="15" customHeight="1" x14ac:dyDescent="0.2">
      <c r="A20" s="18" t="s">
        <v>19</v>
      </c>
      <c r="B20" s="20" t="s">
        <v>33</v>
      </c>
      <c r="C20" s="33">
        <v>4</v>
      </c>
      <c r="D20" s="31">
        <v>0</v>
      </c>
      <c r="E20" s="26">
        <v>0</v>
      </c>
      <c r="F20" s="31">
        <v>4</v>
      </c>
      <c r="G20" s="26">
        <v>100</v>
      </c>
      <c r="H20" s="31">
        <v>0</v>
      </c>
      <c r="I20" s="23">
        <v>0</v>
      </c>
      <c r="J20" s="30">
        <v>0</v>
      </c>
      <c r="K20" s="23">
        <v>0</v>
      </c>
      <c r="L20" s="24">
        <v>0</v>
      </c>
      <c r="M20" s="23">
        <v>0</v>
      </c>
      <c r="N20" s="30">
        <v>0</v>
      </c>
      <c r="O20" s="23">
        <v>0</v>
      </c>
      <c r="P20" s="30">
        <v>2</v>
      </c>
      <c r="Q20" s="23">
        <v>50</v>
      </c>
      <c r="R20" s="30">
        <v>0</v>
      </c>
      <c r="S20" s="23">
        <v>0</v>
      </c>
      <c r="T20" s="25">
        <v>2</v>
      </c>
      <c r="U20" s="26">
        <v>50</v>
      </c>
      <c r="V20" s="22">
        <v>0</v>
      </c>
      <c r="W20" s="27">
        <v>0</v>
      </c>
      <c r="X20" s="28">
        <v>720</v>
      </c>
      <c r="Y20" s="29">
        <v>100</v>
      </c>
    </row>
    <row r="21" spans="1:25" s="19" customFormat="1" ht="15" customHeight="1" x14ac:dyDescent="0.2">
      <c r="A21" s="18" t="s">
        <v>19</v>
      </c>
      <c r="B21" s="55" t="s">
        <v>34</v>
      </c>
      <c r="C21" s="44">
        <v>771</v>
      </c>
      <c r="D21" s="45">
        <v>73</v>
      </c>
      <c r="E21" s="50">
        <v>9.4681999999999995</v>
      </c>
      <c r="F21" s="45">
        <v>698</v>
      </c>
      <c r="G21" s="50">
        <v>90.531999999999996</v>
      </c>
      <c r="H21" s="57">
        <v>2</v>
      </c>
      <c r="I21" s="46">
        <v>0.28649999999999998</v>
      </c>
      <c r="J21" s="47">
        <v>3</v>
      </c>
      <c r="K21" s="46">
        <v>0.42980000000000002</v>
      </c>
      <c r="L21" s="48">
        <v>85</v>
      </c>
      <c r="M21" s="46">
        <v>12.1777</v>
      </c>
      <c r="N21" s="47">
        <v>311</v>
      </c>
      <c r="O21" s="46">
        <v>44.555999999999997</v>
      </c>
      <c r="P21" s="47">
        <v>266</v>
      </c>
      <c r="Q21" s="46">
        <v>38.109000000000002</v>
      </c>
      <c r="R21" s="47">
        <v>0</v>
      </c>
      <c r="S21" s="46">
        <v>0</v>
      </c>
      <c r="T21" s="56">
        <v>31</v>
      </c>
      <c r="U21" s="50">
        <v>4.4413</v>
      </c>
      <c r="V21" s="57">
        <v>27</v>
      </c>
      <c r="W21" s="52">
        <v>3.5019</v>
      </c>
      <c r="X21" s="53">
        <v>4081</v>
      </c>
      <c r="Y21" s="54">
        <v>100</v>
      </c>
    </row>
    <row r="22" spans="1:25" s="19" customFormat="1" ht="15" customHeight="1" x14ac:dyDescent="0.2">
      <c r="A22" s="18" t="s">
        <v>19</v>
      </c>
      <c r="B22" s="20" t="s">
        <v>35</v>
      </c>
      <c r="C22" s="21">
        <v>234</v>
      </c>
      <c r="D22" s="31">
        <v>14</v>
      </c>
      <c r="E22" s="26">
        <v>5.9828999999999999</v>
      </c>
      <c r="F22" s="31">
        <v>220</v>
      </c>
      <c r="G22" s="26">
        <v>94.016999999999996</v>
      </c>
      <c r="H22" s="22">
        <v>0</v>
      </c>
      <c r="I22" s="23">
        <v>0</v>
      </c>
      <c r="J22" s="30">
        <v>0</v>
      </c>
      <c r="K22" s="23">
        <v>0</v>
      </c>
      <c r="L22" s="30">
        <v>13</v>
      </c>
      <c r="M22" s="23">
        <v>5.9090999999999996</v>
      </c>
      <c r="N22" s="24">
        <v>16</v>
      </c>
      <c r="O22" s="23">
        <v>7.2729999999999997</v>
      </c>
      <c r="P22" s="24">
        <v>171</v>
      </c>
      <c r="Q22" s="23">
        <v>77.727000000000004</v>
      </c>
      <c r="R22" s="24">
        <v>0</v>
      </c>
      <c r="S22" s="23">
        <v>0</v>
      </c>
      <c r="T22" s="32">
        <v>20</v>
      </c>
      <c r="U22" s="26">
        <v>9.0908999999999995</v>
      </c>
      <c r="V22" s="31">
        <v>7</v>
      </c>
      <c r="W22" s="27">
        <v>2.9914999999999998</v>
      </c>
      <c r="X22" s="28">
        <v>1879</v>
      </c>
      <c r="Y22" s="29">
        <v>100</v>
      </c>
    </row>
    <row r="23" spans="1:25" s="19" customFormat="1" ht="15" customHeight="1" x14ac:dyDescent="0.2">
      <c r="A23" s="18" t="s">
        <v>19</v>
      </c>
      <c r="B23" s="55" t="s">
        <v>36</v>
      </c>
      <c r="C23" s="44">
        <v>100</v>
      </c>
      <c r="D23" s="57">
        <v>1</v>
      </c>
      <c r="E23" s="50">
        <v>1</v>
      </c>
      <c r="F23" s="57">
        <v>99</v>
      </c>
      <c r="G23" s="50">
        <v>99</v>
      </c>
      <c r="H23" s="45">
        <v>0</v>
      </c>
      <c r="I23" s="46">
        <v>0</v>
      </c>
      <c r="J23" s="47">
        <v>0</v>
      </c>
      <c r="K23" s="46">
        <v>0</v>
      </c>
      <c r="L23" s="47">
        <v>12</v>
      </c>
      <c r="M23" s="46">
        <v>12.1212</v>
      </c>
      <c r="N23" s="47">
        <v>51</v>
      </c>
      <c r="O23" s="46">
        <v>51.515000000000001</v>
      </c>
      <c r="P23" s="47">
        <v>26</v>
      </c>
      <c r="Q23" s="46">
        <v>26.263000000000002</v>
      </c>
      <c r="R23" s="47">
        <v>0</v>
      </c>
      <c r="S23" s="46">
        <v>0</v>
      </c>
      <c r="T23" s="56">
        <v>10</v>
      </c>
      <c r="U23" s="50">
        <v>10.101000000000001</v>
      </c>
      <c r="V23" s="45">
        <v>6</v>
      </c>
      <c r="W23" s="52">
        <v>6</v>
      </c>
      <c r="X23" s="53">
        <v>1365</v>
      </c>
      <c r="Y23" s="54">
        <v>100</v>
      </c>
    </row>
    <row r="24" spans="1:25" s="19" customFormat="1" ht="15" customHeight="1" x14ac:dyDescent="0.2">
      <c r="A24" s="18" t="s">
        <v>19</v>
      </c>
      <c r="B24" s="20" t="s">
        <v>37</v>
      </c>
      <c r="C24" s="21">
        <v>178</v>
      </c>
      <c r="D24" s="31">
        <v>0</v>
      </c>
      <c r="E24" s="26">
        <v>0</v>
      </c>
      <c r="F24" s="31">
        <v>178</v>
      </c>
      <c r="G24" s="26">
        <v>100</v>
      </c>
      <c r="H24" s="31">
        <v>1</v>
      </c>
      <c r="I24" s="23">
        <v>0.56179999999999997</v>
      </c>
      <c r="J24" s="24">
        <v>1</v>
      </c>
      <c r="K24" s="23">
        <v>0.56179999999999997</v>
      </c>
      <c r="L24" s="30">
        <v>41</v>
      </c>
      <c r="M24" s="23">
        <v>23.0337</v>
      </c>
      <c r="N24" s="24">
        <v>80</v>
      </c>
      <c r="O24" s="23">
        <v>44.944000000000003</v>
      </c>
      <c r="P24" s="24">
        <v>49</v>
      </c>
      <c r="Q24" s="23">
        <v>27.527999999999999</v>
      </c>
      <c r="R24" s="24">
        <v>0</v>
      </c>
      <c r="S24" s="23">
        <v>0</v>
      </c>
      <c r="T24" s="32">
        <v>6</v>
      </c>
      <c r="U24" s="26">
        <v>3.3708</v>
      </c>
      <c r="V24" s="22">
        <v>24</v>
      </c>
      <c r="W24" s="27">
        <v>13.4831</v>
      </c>
      <c r="X24" s="28">
        <v>1356</v>
      </c>
      <c r="Y24" s="29">
        <v>100</v>
      </c>
    </row>
    <row r="25" spans="1:25" s="19" customFormat="1" ht="15" customHeight="1" x14ac:dyDescent="0.2">
      <c r="A25" s="18" t="s">
        <v>19</v>
      </c>
      <c r="B25" s="55" t="s">
        <v>38</v>
      </c>
      <c r="C25" s="58">
        <v>379</v>
      </c>
      <c r="D25" s="45">
        <v>37</v>
      </c>
      <c r="E25" s="50">
        <v>9.7624999999999993</v>
      </c>
      <c r="F25" s="45">
        <v>342</v>
      </c>
      <c r="G25" s="50">
        <v>90.236999999999995</v>
      </c>
      <c r="H25" s="45">
        <v>0</v>
      </c>
      <c r="I25" s="46">
        <v>0</v>
      </c>
      <c r="J25" s="47">
        <v>2</v>
      </c>
      <c r="K25" s="46">
        <v>0.58479999999999999</v>
      </c>
      <c r="L25" s="47">
        <v>16</v>
      </c>
      <c r="M25" s="46">
        <v>4.6783999999999999</v>
      </c>
      <c r="N25" s="47">
        <v>100</v>
      </c>
      <c r="O25" s="46">
        <v>29.24</v>
      </c>
      <c r="P25" s="48">
        <v>206</v>
      </c>
      <c r="Q25" s="46">
        <v>60.234000000000002</v>
      </c>
      <c r="R25" s="47">
        <v>0</v>
      </c>
      <c r="S25" s="46">
        <v>0</v>
      </c>
      <c r="T25" s="56">
        <v>18</v>
      </c>
      <c r="U25" s="50">
        <v>5.2632000000000003</v>
      </c>
      <c r="V25" s="45">
        <v>4</v>
      </c>
      <c r="W25" s="52">
        <v>1.0553999999999999</v>
      </c>
      <c r="X25" s="53">
        <v>1407</v>
      </c>
      <c r="Y25" s="54">
        <v>100</v>
      </c>
    </row>
    <row r="26" spans="1:25" s="19" customFormat="1" ht="15" customHeight="1" x14ac:dyDescent="0.2">
      <c r="A26" s="18" t="s">
        <v>19</v>
      </c>
      <c r="B26" s="20" t="s">
        <v>39</v>
      </c>
      <c r="C26" s="21">
        <v>1000</v>
      </c>
      <c r="D26" s="22">
        <v>342</v>
      </c>
      <c r="E26" s="26">
        <v>34.200000000000003</v>
      </c>
      <c r="F26" s="22">
        <v>658</v>
      </c>
      <c r="G26" s="26">
        <v>65.8</v>
      </c>
      <c r="H26" s="22">
        <v>4</v>
      </c>
      <c r="I26" s="23">
        <v>0.6079</v>
      </c>
      <c r="J26" s="30">
        <v>0</v>
      </c>
      <c r="K26" s="23">
        <v>0</v>
      </c>
      <c r="L26" s="30">
        <v>5</v>
      </c>
      <c r="M26" s="23">
        <v>0.75990000000000002</v>
      </c>
      <c r="N26" s="24">
        <v>510</v>
      </c>
      <c r="O26" s="23">
        <v>77.507999999999996</v>
      </c>
      <c r="P26" s="24">
        <v>136</v>
      </c>
      <c r="Q26" s="23">
        <v>20.669</v>
      </c>
      <c r="R26" s="30">
        <v>0</v>
      </c>
      <c r="S26" s="23">
        <v>0</v>
      </c>
      <c r="T26" s="32">
        <v>3</v>
      </c>
      <c r="U26" s="26">
        <v>0.45590000000000003</v>
      </c>
      <c r="V26" s="22">
        <v>1</v>
      </c>
      <c r="W26" s="27">
        <v>0.1</v>
      </c>
      <c r="X26" s="28">
        <v>1367</v>
      </c>
      <c r="Y26" s="29">
        <v>100</v>
      </c>
    </row>
    <row r="27" spans="1:25" s="19" customFormat="1" ht="15" customHeight="1" x14ac:dyDescent="0.2">
      <c r="A27" s="18" t="s">
        <v>19</v>
      </c>
      <c r="B27" s="55" t="s">
        <v>40</v>
      </c>
      <c r="C27" s="58">
        <v>6</v>
      </c>
      <c r="D27" s="57">
        <v>0</v>
      </c>
      <c r="E27" s="50">
        <v>0</v>
      </c>
      <c r="F27" s="57">
        <v>6</v>
      </c>
      <c r="G27" s="50">
        <v>100</v>
      </c>
      <c r="H27" s="57">
        <v>0</v>
      </c>
      <c r="I27" s="46">
        <v>0</v>
      </c>
      <c r="J27" s="47">
        <v>0</v>
      </c>
      <c r="K27" s="46">
        <v>0</v>
      </c>
      <c r="L27" s="47">
        <v>0</v>
      </c>
      <c r="M27" s="46">
        <v>0</v>
      </c>
      <c r="N27" s="47">
        <v>0</v>
      </c>
      <c r="O27" s="46">
        <v>0</v>
      </c>
      <c r="P27" s="48">
        <v>6</v>
      </c>
      <c r="Q27" s="46">
        <v>100</v>
      </c>
      <c r="R27" s="47">
        <v>0</v>
      </c>
      <c r="S27" s="46">
        <v>0</v>
      </c>
      <c r="T27" s="56">
        <v>0</v>
      </c>
      <c r="U27" s="50">
        <v>0</v>
      </c>
      <c r="V27" s="45">
        <v>0</v>
      </c>
      <c r="W27" s="52">
        <v>0</v>
      </c>
      <c r="X27" s="53">
        <v>589</v>
      </c>
      <c r="Y27" s="54">
        <v>100</v>
      </c>
    </row>
    <row r="28" spans="1:25" s="19" customFormat="1" ht="15" customHeight="1" x14ac:dyDescent="0.2">
      <c r="A28" s="18" t="s">
        <v>19</v>
      </c>
      <c r="B28" s="20" t="s">
        <v>41</v>
      </c>
      <c r="C28" s="33">
        <v>48</v>
      </c>
      <c r="D28" s="22">
        <v>7</v>
      </c>
      <c r="E28" s="26">
        <v>14.583299999999999</v>
      </c>
      <c r="F28" s="22">
        <v>41</v>
      </c>
      <c r="G28" s="26">
        <v>85.417000000000002</v>
      </c>
      <c r="H28" s="31">
        <v>0</v>
      </c>
      <c r="I28" s="23">
        <v>0</v>
      </c>
      <c r="J28" s="24">
        <v>0</v>
      </c>
      <c r="K28" s="23">
        <v>0</v>
      </c>
      <c r="L28" s="24">
        <v>1</v>
      </c>
      <c r="M28" s="23">
        <v>2.4390000000000001</v>
      </c>
      <c r="N28" s="24">
        <v>36</v>
      </c>
      <c r="O28" s="23">
        <v>87.805000000000007</v>
      </c>
      <c r="P28" s="30">
        <v>4</v>
      </c>
      <c r="Q28" s="23">
        <v>9.7560000000000002</v>
      </c>
      <c r="R28" s="24">
        <v>0</v>
      </c>
      <c r="S28" s="23">
        <v>0</v>
      </c>
      <c r="T28" s="25">
        <v>0</v>
      </c>
      <c r="U28" s="26">
        <v>0</v>
      </c>
      <c r="V28" s="31">
        <v>0</v>
      </c>
      <c r="W28" s="27">
        <v>0</v>
      </c>
      <c r="X28" s="28">
        <v>1434</v>
      </c>
      <c r="Y28" s="29">
        <v>100</v>
      </c>
    </row>
    <row r="29" spans="1:25" s="19" customFormat="1" ht="15" customHeight="1" x14ac:dyDescent="0.2">
      <c r="A29" s="18" t="s">
        <v>19</v>
      </c>
      <c r="B29" s="55" t="s">
        <v>42</v>
      </c>
      <c r="C29" s="44">
        <v>157</v>
      </c>
      <c r="D29" s="45">
        <v>45</v>
      </c>
      <c r="E29" s="50">
        <v>28.662400000000002</v>
      </c>
      <c r="F29" s="45">
        <v>112</v>
      </c>
      <c r="G29" s="50">
        <v>71.337999999999994</v>
      </c>
      <c r="H29" s="45">
        <v>0</v>
      </c>
      <c r="I29" s="46">
        <v>0</v>
      </c>
      <c r="J29" s="47">
        <v>0</v>
      </c>
      <c r="K29" s="46">
        <v>0</v>
      </c>
      <c r="L29" s="48">
        <v>36</v>
      </c>
      <c r="M29" s="46">
        <v>32.142899999999997</v>
      </c>
      <c r="N29" s="47">
        <v>18</v>
      </c>
      <c r="O29" s="46">
        <v>16.071000000000002</v>
      </c>
      <c r="P29" s="48">
        <v>43</v>
      </c>
      <c r="Q29" s="46">
        <v>38.393000000000001</v>
      </c>
      <c r="R29" s="47">
        <v>0</v>
      </c>
      <c r="S29" s="46">
        <v>0</v>
      </c>
      <c r="T29" s="56">
        <v>15</v>
      </c>
      <c r="U29" s="50">
        <v>13.392899999999999</v>
      </c>
      <c r="V29" s="45">
        <v>17</v>
      </c>
      <c r="W29" s="52">
        <v>10.827999999999999</v>
      </c>
      <c r="X29" s="53">
        <v>1873</v>
      </c>
      <c r="Y29" s="54">
        <v>100</v>
      </c>
    </row>
    <row r="30" spans="1:25" s="19" customFormat="1" ht="15" customHeight="1" x14ac:dyDescent="0.2">
      <c r="A30" s="18" t="s">
        <v>19</v>
      </c>
      <c r="B30" s="20" t="s">
        <v>43</v>
      </c>
      <c r="C30" s="21">
        <v>29</v>
      </c>
      <c r="D30" s="22">
        <v>3</v>
      </c>
      <c r="E30" s="26">
        <v>10.344799999999999</v>
      </c>
      <c r="F30" s="22">
        <v>26</v>
      </c>
      <c r="G30" s="26">
        <v>89.655000000000001</v>
      </c>
      <c r="H30" s="31">
        <v>0</v>
      </c>
      <c r="I30" s="23">
        <v>0</v>
      </c>
      <c r="J30" s="30">
        <v>0</v>
      </c>
      <c r="K30" s="23">
        <v>0</v>
      </c>
      <c r="L30" s="24">
        <v>2</v>
      </c>
      <c r="M30" s="23">
        <v>7.6923000000000004</v>
      </c>
      <c r="N30" s="24">
        <v>4</v>
      </c>
      <c r="O30" s="23">
        <v>15.385</v>
      </c>
      <c r="P30" s="24">
        <v>20</v>
      </c>
      <c r="Q30" s="23">
        <v>76.923000000000002</v>
      </c>
      <c r="R30" s="24">
        <v>0</v>
      </c>
      <c r="S30" s="23">
        <v>0</v>
      </c>
      <c r="T30" s="25">
        <v>0</v>
      </c>
      <c r="U30" s="26">
        <v>0</v>
      </c>
      <c r="V30" s="31">
        <v>0</v>
      </c>
      <c r="W30" s="27">
        <v>0</v>
      </c>
      <c r="X30" s="28">
        <v>3616</v>
      </c>
      <c r="Y30" s="29">
        <v>100</v>
      </c>
    </row>
    <row r="31" spans="1:25" s="19" customFormat="1" ht="15" customHeight="1" x14ac:dyDescent="0.2">
      <c r="A31" s="18" t="s">
        <v>19</v>
      </c>
      <c r="B31" s="55" t="s">
        <v>44</v>
      </c>
      <c r="C31" s="58">
        <v>83</v>
      </c>
      <c r="D31" s="45">
        <v>4</v>
      </c>
      <c r="E31" s="50">
        <v>4.8193000000000001</v>
      </c>
      <c r="F31" s="45">
        <v>79</v>
      </c>
      <c r="G31" s="50">
        <v>95.180999999999997</v>
      </c>
      <c r="H31" s="45">
        <v>4</v>
      </c>
      <c r="I31" s="46">
        <v>5.0632999999999999</v>
      </c>
      <c r="J31" s="48">
        <v>0</v>
      </c>
      <c r="K31" s="46">
        <v>0</v>
      </c>
      <c r="L31" s="47">
        <v>6</v>
      </c>
      <c r="M31" s="46">
        <v>7.5949</v>
      </c>
      <c r="N31" s="48">
        <v>32</v>
      </c>
      <c r="O31" s="46">
        <v>40.506</v>
      </c>
      <c r="P31" s="47">
        <v>36</v>
      </c>
      <c r="Q31" s="46">
        <v>45.57</v>
      </c>
      <c r="R31" s="47">
        <v>0</v>
      </c>
      <c r="S31" s="46">
        <v>0</v>
      </c>
      <c r="T31" s="49">
        <v>1</v>
      </c>
      <c r="U31" s="50">
        <v>1.2658</v>
      </c>
      <c r="V31" s="57">
        <v>1</v>
      </c>
      <c r="W31" s="52">
        <v>1.2048000000000001</v>
      </c>
      <c r="X31" s="53">
        <v>2170</v>
      </c>
      <c r="Y31" s="54">
        <v>99.953999999999994</v>
      </c>
    </row>
    <row r="32" spans="1:25" s="19" customFormat="1" ht="15" customHeight="1" x14ac:dyDescent="0.2">
      <c r="A32" s="18" t="s">
        <v>19</v>
      </c>
      <c r="B32" s="20" t="s">
        <v>45</v>
      </c>
      <c r="C32" s="21">
        <v>568</v>
      </c>
      <c r="D32" s="31">
        <v>3</v>
      </c>
      <c r="E32" s="26">
        <v>0.5282</v>
      </c>
      <c r="F32" s="31">
        <v>565</v>
      </c>
      <c r="G32" s="26">
        <v>99.471999999999994</v>
      </c>
      <c r="H32" s="22">
        <v>1</v>
      </c>
      <c r="I32" s="23">
        <v>0.17699999999999999</v>
      </c>
      <c r="J32" s="24">
        <v>1</v>
      </c>
      <c r="K32" s="23">
        <v>0.17699000000000001</v>
      </c>
      <c r="L32" s="24">
        <v>9</v>
      </c>
      <c r="M32" s="23">
        <v>1.5929</v>
      </c>
      <c r="N32" s="24">
        <v>386</v>
      </c>
      <c r="O32" s="23">
        <v>68.319000000000003</v>
      </c>
      <c r="P32" s="30">
        <v>164</v>
      </c>
      <c r="Q32" s="23">
        <v>29.027000000000001</v>
      </c>
      <c r="R32" s="30">
        <v>0</v>
      </c>
      <c r="S32" s="23">
        <v>0</v>
      </c>
      <c r="T32" s="32">
        <v>4</v>
      </c>
      <c r="U32" s="26">
        <v>0.70799999999999996</v>
      </c>
      <c r="V32" s="22">
        <v>2</v>
      </c>
      <c r="W32" s="27">
        <v>0.35210000000000002</v>
      </c>
      <c r="X32" s="28">
        <v>978</v>
      </c>
      <c r="Y32" s="29">
        <v>100</v>
      </c>
    </row>
    <row r="33" spans="1:25" s="19" customFormat="1" ht="15" customHeight="1" x14ac:dyDescent="0.2">
      <c r="A33" s="18" t="s">
        <v>19</v>
      </c>
      <c r="B33" s="55" t="s">
        <v>46</v>
      </c>
      <c r="C33" s="44">
        <v>181</v>
      </c>
      <c r="D33" s="57">
        <v>7</v>
      </c>
      <c r="E33" s="50">
        <v>3.8673999999999999</v>
      </c>
      <c r="F33" s="57">
        <v>174</v>
      </c>
      <c r="G33" s="50">
        <v>96.132999999999996</v>
      </c>
      <c r="H33" s="57">
        <v>0</v>
      </c>
      <c r="I33" s="46">
        <v>0</v>
      </c>
      <c r="J33" s="47">
        <v>2</v>
      </c>
      <c r="K33" s="46">
        <v>1.14943</v>
      </c>
      <c r="L33" s="48">
        <v>2</v>
      </c>
      <c r="M33" s="46">
        <v>1.1494</v>
      </c>
      <c r="N33" s="47">
        <v>117</v>
      </c>
      <c r="O33" s="46">
        <v>67.241</v>
      </c>
      <c r="P33" s="47">
        <v>50</v>
      </c>
      <c r="Q33" s="46">
        <v>28.736000000000001</v>
      </c>
      <c r="R33" s="48">
        <v>0</v>
      </c>
      <c r="S33" s="46">
        <v>0</v>
      </c>
      <c r="T33" s="56">
        <v>3</v>
      </c>
      <c r="U33" s="50">
        <v>1.7241</v>
      </c>
      <c r="V33" s="57">
        <v>1</v>
      </c>
      <c r="W33" s="52">
        <v>0.55249999999999999</v>
      </c>
      <c r="X33" s="53">
        <v>2372</v>
      </c>
      <c r="Y33" s="54">
        <v>100</v>
      </c>
    </row>
    <row r="34" spans="1:25" s="19" customFormat="1" ht="15" customHeight="1" x14ac:dyDescent="0.2">
      <c r="A34" s="18" t="s">
        <v>19</v>
      </c>
      <c r="B34" s="20" t="s">
        <v>47</v>
      </c>
      <c r="C34" s="33">
        <v>1</v>
      </c>
      <c r="D34" s="31">
        <v>0</v>
      </c>
      <c r="E34" s="26">
        <v>0</v>
      </c>
      <c r="F34" s="31">
        <v>1</v>
      </c>
      <c r="G34" s="26">
        <v>100</v>
      </c>
      <c r="H34" s="22">
        <v>0</v>
      </c>
      <c r="I34" s="23">
        <v>0</v>
      </c>
      <c r="J34" s="24">
        <v>0</v>
      </c>
      <c r="K34" s="23">
        <v>0</v>
      </c>
      <c r="L34" s="30">
        <v>0</v>
      </c>
      <c r="M34" s="23">
        <v>0</v>
      </c>
      <c r="N34" s="24">
        <v>0</v>
      </c>
      <c r="O34" s="23">
        <v>0</v>
      </c>
      <c r="P34" s="30">
        <v>1</v>
      </c>
      <c r="Q34" s="23">
        <v>100</v>
      </c>
      <c r="R34" s="30">
        <v>0</v>
      </c>
      <c r="S34" s="23">
        <v>0</v>
      </c>
      <c r="T34" s="25">
        <v>0</v>
      </c>
      <c r="U34" s="26">
        <v>0</v>
      </c>
      <c r="V34" s="31">
        <v>0</v>
      </c>
      <c r="W34" s="27">
        <v>0</v>
      </c>
      <c r="X34" s="28">
        <v>825</v>
      </c>
      <c r="Y34" s="29">
        <v>100</v>
      </c>
    </row>
    <row r="35" spans="1:25" s="19" customFormat="1" ht="15" customHeight="1" x14ac:dyDescent="0.2">
      <c r="A35" s="18" t="s">
        <v>19</v>
      </c>
      <c r="B35" s="55" t="s">
        <v>48</v>
      </c>
      <c r="C35" s="58">
        <v>105</v>
      </c>
      <c r="D35" s="57">
        <v>2</v>
      </c>
      <c r="E35" s="50">
        <v>1.9048</v>
      </c>
      <c r="F35" s="57">
        <v>103</v>
      </c>
      <c r="G35" s="50">
        <v>98.094999999999999</v>
      </c>
      <c r="H35" s="57">
        <v>0</v>
      </c>
      <c r="I35" s="46">
        <v>0</v>
      </c>
      <c r="J35" s="47">
        <v>0</v>
      </c>
      <c r="K35" s="46">
        <v>0</v>
      </c>
      <c r="L35" s="48">
        <v>19</v>
      </c>
      <c r="M35" s="46">
        <v>18.4466</v>
      </c>
      <c r="N35" s="47">
        <v>54</v>
      </c>
      <c r="O35" s="46">
        <v>52.427</v>
      </c>
      <c r="P35" s="48">
        <v>24</v>
      </c>
      <c r="Q35" s="46">
        <v>23.300999999999998</v>
      </c>
      <c r="R35" s="47">
        <v>0</v>
      </c>
      <c r="S35" s="46">
        <v>0</v>
      </c>
      <c r="T35" s="56">
        <v>6</v>
      </c>
      <c r="U35" s="50">
        <v>5.8251999999999997</v>
      </c>
      <c r="V35" s="57">
        <v>1</v>
      </c>
      <c r="W35" s="52">
        <v>0.95240000000000002</v>
      </c>
      <c r="X35" s="53">
        <v>1064</v>
      </c>
      <c r="Y35" s="54">
        <v>100</v>
      </c>
    </row>
    <row r="36" spans="1:25" s="19" customFormat="1" ht="15" customHeight="1" x14ac:dyDescent="0.2">
      <c r="A36" s="18" t="s">
        <v>19</v>
      </c>
      <c r="B36" s="20" t="s">
        <v>49</v>
      </c>
      <c r="C36" s="33">
        <v>428</v>
      </c>
      <c r="D36" s="31">
        <v>45</v>
      </c>
      <c r="E36" s="26">
        <v>10.513999999999999</v>
      </c>
      <c r="F36" s="31">
        <v>383</v>
      </c>
      <c r="G36" s="26">
        <v>89.486000000000004</v>
      </c>
      <c r="H36" s="31">
        <v>2</v>
      </c>
      <c r="I36" s="23">
        <v>0.5222</v>
      </c>
      <c r="J36" s="24">
        <v>2</v>
      </c>
      <c r="K36" s="23">
        <v>0.52219000000000004</v>
      </c>
      <c r="L36" s="24">
        <v>99</v>
      </c>
      <c r="M36" s="23">
        <v>25.848600000000001</v>
      </c>
      <c r="N36" s="30">
        <v>194</v>
      </c>
      <c r="O36" s="23">
        <v>50.652999999999999</v>
      </c>
      <c r="P36" s="30">
        <v>57</v>
      </c>
      <c r="Q36" s="23">
        <v>14.882999999999999</v>
      </c>
      <c r="R36" s="24">
        <v>4</v>
      </c>
      <c r="S36" s="23">
        <v>1.0444</v>
      </c>
      <c r="T36" s="32">
        <v>25</v>
      </c>
      <c r="U36" s="26">
        <v>6.5274000000000001</v>
      </c>
      <c r="V36" s="22">
        <v>67</v>
      </c>
      <c r="W36" s="27">
        <v>15.654199999999999</v>
      </c>
      <c r="X36" s="28">
        <v>658</v>
      </c>
      <c r="Y36" s="29">
        <v>100</v>
      </c>
    </row>
    <row r="37" spans="1:25" s="19" customFormat="1" ht="15" customHeight="1" x14ac:dyDescent="0.2">
      <c r="A37" s="18" t="s">
        <v>19</v>
      </c>
      <c r="B37" s="55" t="s">
        <v>50</v>
      </c>
      <c r="C37" s="44">
        <v>4</v>
      </c>
      <c r="D37" s="57">
        <v>0</v>
      </c>
      <c r="E37" s="50">
        <v>0</v>
      </c>
      <c r="F37" s="57">
        <v>4</v>
      </c>
      <c r="G37" s="50">
        <v>100</v>
      </c>
      <c r="H37" s="45">
        <v>0</v>
      </c>
      <c r="I37" s="46">
        <v>0</v>
      </c>
      <c r="J37" s="47">
        <v>0</v>
      </c>
      <c r="K37" s="46">
        <v>0</v>
      </c>
      <c r="L37" s="47">
        <v>0</v>
      </c>
      <c r="M37" s="46">
        <v>0</v>
      </c>
      <c r="N37" s="47">
        <v>0</v>
      </c>
      <c r="O37" s="46">
        <v>0</v>
      </c>
      <c r="P37" s="47">
        <v>4</v>
      </c>
      <c r="Q37" s="46">
        <v>100</v>
      </c>
      <c r="R37" s="48">
        <v>0</v>
      </c>
      <c r="S37" s="46">
        <v>0</v>
      </c>
      <c r="T37" s="56">
        <v>0</v>
      </c>
      <c r="U37" s="50">
        <v>0</v>
      </c>
      <c r="V37" s="45">
        <v>0</v>
      </c>
      <c r="W37" s="52">
        <v>0</v>
      </c>
      <c r="X37" s="53">
        <v>483</v>
      </c>
      <c r="Y37" s="54">
        <v>100</v>
      </c>
    </row>
    <row r="38" spans="1:25" s="19" customFormat="1" ht="15" customHeight="1" x14ac:dyDescent="0.2">
      <c r="A38" s="18" t="s">
        <v>19</v>
      </c>
      <c r="B38" s="20" t="s">
        <v>51</v>
      </c>
      <c r="C38" s="21">
        <v>125</v>
      </c>
      <c r="D38" s="31">
        <v>1</v>
      </c>
      <c r="E38" s="26">
        <v>0.8</v>
      </c>
      <c r="F38" s="31">
        <v>124</v>
      </c>
      <c r="G38" s="26">
        <v>99.2</v>
      </c>
      <c r="H38" s="22">
        <v>0</v>
      </c>
      <c r="I38" s="23">
        <v>0</v>
      </c>
      <c r="J38" s="24">
        <v>2</v>
      </c>
      <c r="K38" s="23">
        <v>1.6129</v>
      </c>
      <c r="L38" s="24">
        <v>21</v>
      </c>
      <c r="M38" s="23">
        <v>16.935500000000001</v>
      </c>
      <c r="N38" s="24">
        <v>52</v>
      </c>
      <c r="O38" s="23">
        <v>41.935000000000002</v>
      </c>
      <c r="P38" s="24">
        <v>47</v>
      </c>
      <c r="Q38" s="23">
        <v>37.902999999999999</v>
      </c>
      <c r="R38" s="24">
        <v>0</v>
      </c>
      <c r="S38" s="23">
        <v>0</v>
      </c>
      <c r="T38" s="25">
        <v>2</v>
      </c>
      <c r="U38" s="26">
        <v>1.6129</v>
      </c>
      <c r="V38" s="22">
        <v>0</v>
      </c>
      <c r="W38" s="27">
        <v>0</v>
      </c>
      <c r="X38" s="28">
        <v>2577</v>
      </c>
      <c r="Y38" s="29">
        <v>100</v>
      </c>
    </row>
    <row r="39" spans="1:25" s="19" customFormat="1" ht="15" customHeight="1" x14ac:dyDescent="0.2">
      <c r="A39" s="18" t="s">
        <v>19</v>
      </c>
      <c r="B39" s="55" t="s">
        <v>52</v>
      </c>
      <c r="C39" s="44">
        <v>19</v>
      </c>
      <c r="D39" s="45">
        <v>0</v>
      </c>
      <c r="E39" s="50">
        <v>0</v>
      </c>
      <c r="F39" s="45">
        <v>19</v>
      </c>
      <c r="G39" s="50">
        <v>100</v>
      </c>
      <c r="H39" s="57">
        <v>3</v>
      </c>
      <c r="I39" s="46">
        <v>15.7895</v>
      </c>
      <c r="J39" s="47">
        <v>1</v>
      </c>
      <c r="K39" s="46">
        <v>5.2631600000000001</v>
      </c>
      <c r="L39" s="48">
        <v>11</v>
      </c>
      <c r="M39" s="46">
        <v>57.8947</v>
      </c>
      <c r="N39" s="47">
        <v>0</v>
      </c>
      <c r="O39" s="46">
        <v>0</v>
      </c>
      <c r="P39" s="48">
        <v>4</v>
      </c>
      <c r="Q39" s="46">
        <v>21.053000000000001</v>
      </c>
      <c r="R39" s="47">
        <v>0</v>
      </c>
      <c r="S39" s="46">
        <v>0</v>
      </c>
      <c r="T39" s="56">
        <v>0</v>
      </c>
      <c r="U39" s="50">
        <v>0</v>
      </c>
      <c r="V39" s="45">
        <v>9</v>
      </c>
      <c r="W39" s="52">
        <v>47.368400000000001</v>
      </c>
      <c r="X39" s="53">
        <v>880</v>
      </c>
      <c r="Y39" s="54">
        <v>100</v>
      </c>
    </row>
    <row r="40" spans="1:25" s="19" customFormat="1" ht="15" customHeight="1" x14ac:dyDescent="0.2">
      <c r="A40" s="18" t="s">
        <v>19</v>
      </c>
      <c r="B40" s="20" t="s">
        <v>53</v>
      </c>
      <c r="C40" s="33">
        <v>248</v>
      </c>
      <c r="D40" s="31">
        <v>13</v>
      </c>
      <c r="E40" s="26">
        <v>5.2419000000000002</v>
      </c>
      <c r="F40" s="31">
        <v>235</v>
      </c>
      <c r="G40" s="26">
        <v>94.757999999999996</v>
      </c>
      <c r="H40" s="22">
        <v>1</v>
      </c>
      <c r="I40" s="23">
        <v>0.42549999999999999</v>
      </c>
      <c r="J40" s="24">
        <v>1</v>
      </c>
      <c r="K40" s="23">
        <v>0.42553000000000002</v>
      </c>
      <c r="L40" s="24">
        <v>21</v>
      </c>
      <c r="M40" s="23">
        <v>8.9361999999999995</v>
      </c>
      <c r="N40" s="30">
        <v>72</v>
      </c>
      <c r="O40" s="23">
        <v>30.638000000000002</v>
      </c>
      <c r="P40" s="30">
        <v>124</v>
      </c>
      <c r="Q40" s="23">
        <v>52.765999999999998</v>
      </c>
      <c r="R40" s="24">
        <v>0</v>
      </c>
      <c r="S40" s="23">
        <v>0</v>
      </c>
      <c r="T40" s="25">
        <v>16</v>
      </c>
      <c r="U40" s="26">
        <v>6.8085000000000004</v>
      </c>
      <c r="V40" s="22">
        <v>5</v>
      </c>
      <c r="W40" s="27">
        <v>2.0160999999999998</v>
      </c>
      <c r="X40" s="28">
        <v>4916</v>
      </c>
      <c r="Y40" s="29">
        <v>100</v>
      </c>
    </row>
    <row r="41" spans="1:25" s="19" customFormat="1" ht="15" customHeight="1" x14ac:dyDescent="0.2">
      <c r="A41" s="18" t="s">
        <v>19</v>
      </c>
      <c r="B41" s="55" t="s">
        <v>54</v>
      </c>
      <c r="C41" s="44">
        <v>199</v>
      </c>
      <c r="D41" s="45">
        <v>18</v>
      </c>
      <c r="E41" s="50">
        <v>9.0451999999999995</v>
      </c>
      <c r="F41" s="45">
        <v>181</v>
      </c>
      <c r="G41" s="50">
        <v>90.954999999999998</v>
      </c>
      <c r="H41" s="57">
        <v>1</v>
      </c>
      <c r="I41" s="46">
        <v>0.55249999999999999</v>
      </c>
      <c r="J41" s="47">
        <v>0</v>
      </c>
      <c r="K41" s="46">
        <v>0</v>
      </c>
      <c r="L41" s="47">
        <v>14</v>
      </c>
      <c r="M41" s="46">
        <v>7.7347999999999999</v>
      </c>
      <c r="N41" s="47">
        <v>94</v>
      </c>
      <c r="O41" s="46">
        <v>51.933999999999997</v>
      </c>
      <c r="P41" s="48">
        <v>63</v>
      </c>
      <c r="Q41" s="46">
        <v>34.807000000000002</v>
      </c>
      <c r="R41" s="48">
        <v>0</v>
      </c>
      <c r="S41" s="46">
        <v>0</v>
      </c>
      <c r="T41" s="49">
        <v>9</v>
      </c>
      <c r="U41" s="50">
        <v>4.9724000000000004</v>
      </c>
      <c r="V41" s="57">
        <v>9</v>
      </c>
      <c r="W41" s="52">
        <v>4.5225999999999997</v>
      </c>
      <c r="X41" s="53">
        <v>2618</v>
      </c>
      <c r="Y41" s="54">
        <v>100</v>
      </c>
    </row>
    <row r="42" spans="1:25" s="19" customFormat="1" ht="15" customHeight="1" x14ac:dyDescent="0.2">
      <c r="A42" s="18" t="s">
        <v>19</v>
      </c>
      <c r="B42" s="20" t="s">
        <v>55</v>
      </c>
      <c r="C42" s="33">
        <v>19</v>
      </c>
      <c r="D42" s="31">
        <v>0</v>
      </c>
      <c r="E42" s="26">
        <v>0</v>
      </c>
      <c r="F42" s="31">
        <v>19</v>
      </c>
      <c r="G42" s="26">
        <v>100</v>
      </c>
      <c r="H42" s="22">
        <v>2</v>
      </c>
      <c r="I42" s="23">
        <v>10.526300000000001</v>
      </c>
      <c r="J42" s="24">
        <v>0</v>
      </c>
      <c r="K42" s="23">
        <v>0</v>
      </c>
      <c r="L42" s="24">
        <v>0</v>
      </c>
      <c r="M42" s="23">
        <v>0</v>
      </c>
      <c r="N42" s="30">
        <v>7</v>
      </c>
      <c r="O42" s="23">
        <v>36.841999999999999</v>
      </c>
      <c r="P42" s="30">
        <v>10</v>
      </c>
      <c r="Q42" s="23">
        <v>52.631999999999998</v>
      </c>
      <c r="R42" s="30">
        <v>0</v>
      </c>
      <c r="S42" s="23">
        <v>0</v>
      </c>
      <c r="T42" s="25">
        <v>0</v>
      </c>
      <c r="U42" s="26">
        <v>0</v>
      </c>
      <c r="V42" s="22">
        <v>1</v>
      </c>
      <c r="W42" s="27">
        <v>5.2632000000000003</v>
      </c>
      <c r="X42" s="28">
        <v>481</v>
      </c>
      <c r="Y42" s="29">
        <v>100</v>
      </c>
    </row>
    <row r="43" spans="1:25" s="19" customFormat="1" ht="15" customHeight="1" x14ac:dyDescent="0.2">
      <c r="A43" s="18" t="s">
        <v>19</v>
      </c>
      <c r="B43" s="55" t="s">
        <v>56</v>
      </c>
      <c r="C43" s="44">
        <v>1059</v>
      </c>
      <c r="D43" s="57">
        <v>25</v>
      </c>
      <c r="E43" s="50">
        <v>2.3607</v>
      </c>
      <c r="F43" s="57">
        <v>1034</v>
      </c>
      <c r="G43" s="50">
        <v>97.638999999999996</v>
      </c>
      <c r="H43" s="45">
        <v>0</v>
      </c>
      <c r="I43" s="46">
        <v>0</v>
      </c>
      <c r="J43" s="47">
        <v>1</v>
      </c>
      <c r="K43" s="46">
        <v>9.6710000000000004E-2</v>
      </c>
      <c r="L43" s="48">
        <v>14</v>
      </c>
      <c r="M43" s="46">
        <v>1.3540000000000001</v>
      </c>
      <c r="N43" s="47">
        <v>774</v>
      </c>
      <c r="O43" s="46">
        <v>74.855000000000004</v>
      </c>
      <c r="P43" s="47">
        <v>195</v>
      </c>
      <c r="Q43" s="46">
        <v>18.859000000000002</v>
      </c>
      <c r="R43" s="47">
        <v>0</v>
      </c>
      <c r="S43" s="46">
        <v>0</v>
      </c>
      <c r="T43" s="49">
        <v>50</v>
      </c>
      <c r="U43" s="50">
        <v>4.8356000000000003</v>
      </c>
      <c r="V43" s="57">
        <v>14</v>
      </c>
      <c r="W43" s="52">
        <v>1.3220000000000001</v>
      </c>
      <c r="X43" s="53">
        <v>3631</v>
      </c>
      <c r="Y43" s="54">
        <v>100</v>
      </c>
    </row>
    <row r="44" spans="1:25" s="19" customFormat="1" ht="15" customHeight="1" x14ac:dyDescent="0.2">
      <c r="A44" s="18" t="s">
        <v>19</v>
      </c>
      <c r="B44" s="20" t="s">
        <v>57</v>
      </c>
      <c r="C44" s="21">
        <v>131</v>
      </c>
      <c r="D44" s="31">
        <v>5</v>
      </c>
      <c r="E44" s="26">
        <v>3.8168000000000002</v>
      </c>
      <c r="F44" s="31">
        <v>126</v>
      </c>
      <c r="G44" s="26">
        <v>96.183000000000007</v>
      </c>
      <c r="H44" s="22">
        <v>41</v>
      </c>
      <c r="I44" s="23">
        <v>32.539700000000003</v>
      </c>
      <c r="J44" s="30">
        <v>0</v>
      </c>
      <c r="K44" s="23">
        <v>0</v>
      </c>
      <c r="L44" s="24">
        <v>6</v>
      </c>
      <c r="M44" s="23">
        <v>4.7618999999999998</v>
      </c>
      <c r="N44" s="24">
        <v>19</v>
      </c>
      <c r="O44" s="23">
        <v>15.079000000000001</v>
      </c>
      <c r="P44" s="24">
        <v>48</v>
      </c>
      <c r="Q44" s="23">
        <v>38.094999999999999</v>
      </c>
      <c r="R44" s="30">
        <v>0</v>
      </c>
      <c r="S44" s="23">
        <v>0</v>
      </c>
      <c r="T44" s="32">
        <v>12</v>
      </c>
      <c r="U44" s="26">
        <v>9.5237999999999996</v>
      </c>
      <c r="V44" s="31">
        <v>5</v>
      </c>
      <c r="W44" s="27">
        <v>3.8168000000000002</v>
      </c>
      <c r="X44" s="28">
        <v>1815</v>
      </c>
      <c r="Y44" s="29">
        <v>100</v>
      </c>
    </row>
    <row r="45" spans="1:25" s="19" customFormat="1" ht="15" customHeight="1" x14ac:dyDescent="0.2">
      <c r="A45" s="18" t="s">
        <v>19</v>
      </c>
      <c r="B45" s="55" t="s">
        <v>58</v>
      </c>
      <c r="C45" s="44">
        <v>31</v>
      </c>
      <c r="D45" s="45">
        <v>0</v>
      </c>
      <c r="E45" s="50">
        <v>0</v>
      </c>
      <c r="F45" s="45">
        <v>31</v>
      </c>
      <c r="G45" s="50">
        <v>100</v>
      </c>
      <c r="H45" s="57">
        <v>2</v>
      </c>
      <c r="I45" s="46">
        <v>6.4516</v>
      </c>
      <c r="J45" s="47">
        <v>0</v>
      </c>
      <c r="K45" s="46">
        <v>0</v>
      </c>
      <c r="L45" s="48">
        <v>9</v>
      </c>
      <c r="M45" s="46">
        <v>29.032299999999999</v>
      </c>
      <c r="N45" s="47">
        <v>2</v>
      </c>
      <c r="O45" s="46">
        <v>6.452</v>
      </c>
      <c r="P45" s="48">
        <v>17</v>
      </c>
      <c r="Q45" s="46">
        <v>54.838999999999999</v>
      </c>
      <c r="R45" s="47">
        <v>0</v>
      </c>
      <c r="S45" s="46">
        <v>0</v>
      </c>
      <c r="T45" s="49">
        <v>1</v>
      </c>
      <c r="U45" s="50">
        <v>3.2258</v>
      </c>
      <c r="V45" s="57">
        <v>4</v>
      </c>
      <c r="W45" s="52">
        <v>12.9032</v>
      </c>
      <c r="X45" s="53">
        <v>1283</v>
      </c>
      <c r="Y45" s="54">
        <v>100</v>
      </c>
    </row>
    <row r="46" spans="1:25" s="19" customFormat="1" ht="15" customHeight="1" x14ac:dyDescent="0.2">
      <c r="A46" s="18" t="s">
        <v>19</v>
      </c>
      <c r="B46" s="20" t="s">
        <v>59</v>
      </c>
      <c r="C46" s="21">
        <v>392</v>
      </c>
      <c r="D46" s="22">
        <v>8</v>
      </c>
      <c r="E46" s="26">
        <v>2.0407999999999999</v>
      </c>
      <c r="F46" s="22">
        <v>384</v>
      </c>
      <c r="G46" s="26">
        <v>97.959000000000003</v>
      </c>
      <c r="H46" s="22">
        <v>0</v>
      </c>
      <c r="I46" s="23">
        <v>0</v>
      </c>
      <c r="J46" s="24">
        <v>4</v>
      </c>
      <c r="K46" s="23">
        <v>1.0416700000000001</v>
      </c>
      <c r="L46" s="24">
        <v>34</v>
      </c>
      <c r="M46" s="23">
        <v>8.8542000000000005</v>
      </c>
      <c r="N46" s="24">
        <v>132</v>
      </c>
      <c r="O46" s="23">
        <v>34.375</v>
      </c>
      <c r="P46" s="30">
        <v>197</v>
      </c>
      <c r="Q46" s="23">
        <v>51.302</v>
      </c>
      <c r="R46" s="30">
        <v>0</v>
      </c>
      <c r="S46" s="23">
        <v>0</v>
      </c>
      <c r="T46" s="32">
        <v>17</v>
      </c>
      <c r="U46" s="26">
        <v>4.4271000000000003</v>
      </c>
      <c r="V46" s="22">
        <v>9</v>
      </c>
      <c r="W46" s="27">
        <v>2.2959000000000001</v>
      </c>
      <c r="X46" s="28">
        <v>3027</v>
      </c>
      <c r="Y46" s="29">
        <v>100</v>
      </c>
    </row>
    <row r="47" spans="1:25" s="19" customFormat="1" ht="15" customHeight="1" x14ac:dyDescent="0.2">
      <c r="A47" s="18" t="s">
        <v>19</v>
      </c>
      <c r="B47" s="55" t="s">
        <v>60</v>
      </c>
      <c r="C47" s="58">
        <v>13</v>
      </c>
      <c r="D47" s="57">
        <v>0</v>
      </c>
      <c r="E47" s="50">
        <v>0</v>
      </c>
      <c r="F47" s="57">
        <v>13</v>
      </c>
      <c r="G47" s="50">
        <v>100</v>
      </c>
      <c r="H47" s="45">
        <v>1</v>
      </c>
      <c r="I47" s="46">
        <v>7.6923000000000004</v>
      </c>
      <c r="J47" s="48">
        <v>0</v>
      </c>
      <c r="K47" s="46">
        <v>0</v>
      </c>
      <c r="L47" s="48">
        <v>3</v>
      </c>
      <c r="M47" s="46">
        <v>23.076899999999998</v>
      </c>
      <c r="N47" s="48">
        <v>3</v>
      </c>
      <c r="O47" s="46">
        <v>23.077000000000002</v>
      </c>
      <c r="P47" s="48">
        <v>5</v>
      </c>
      <c r="Q47" s="46">
        <v>38.462000000000003</v>
      </c>
      <c r="R47" s="47">
        <v>0</v>
      </c>
      <c r="S47" s="46">
        <v>0</v>
      </c>
      <c r="T47" s="49">
        <v>1</v>
      </c>
      <c r="U47" s="50">
        <v>7.6923000000000004</v>
      </c>
      <c r="V47" s="45">
        <v>1</v>
      </c>
      <c r="W47" s="52">
        <v>7.6923000000000004</v>
      </c>
      <c r="X47" s="53">
        <v>308</v>
      </c>
      <c r="Y47" s="54">
        <v>100</v>
      </c>
    </row>
    <row r="48" spans="1:25" s="19" customFormat="1" ht="15" customHeight="1" x14ac:dyDescent="0.2">
      <c r="A48" s="18" t="s">
        <v>19</v>
      </c>
      <c r="B48" s="20" t="s">
        <v>61</v>
      </c>
      <c r="C48" s="21">
        <v>604</v>
      </c>
      <c r="D48" s="31">
        <v>38</v>
      </c>
      <c r="E48" s="26">
        <v>6.2914000000000003</v>
      </c>
      <c r="F48" s="31">
        <v>566</v>
      </c>
      <c r="G48" s="26">
        <v>93.709000000000003</v>
      </c>
      <c r="H48" s="31">
        <v>1</v>
      </c>
      <c r="I48" s="23">
        <v>0.1767</v>
      </c>
      <c r="J48" s="24">
        <v>0</v>
      </c>
      <c r="K48" s="23">
        <v>0</v>
      </c>
      <c r="L48" s="30">
        <v>17</v>
      </c>
      <c r="M48" s="23">
        <v>3.0034999999999998</v>
      </c>
      <c r="N48" s="24">
        <v>377</v>
      </c>
      <c r="O48" s="23">
        <v>66.608000000000004</v>
      </c>
      <c r="P48" s="24">
        <v>156</v>
      </c>
      <c r="Q48" s="23">
        <v>27.562000000000001</v>
      </c>
      <c r="R48" s="30">
        <v>0</v>
      </c>
      <c r="S48" s="23">
        <v>0</v>
      </c>
      <c r="T48" s="32">
        <v>15</v>
      </c>
      <c r="U48" s="26">
        <v>2.6501999999999999</v>
      </c>
      <c r="V48" s="31">
        <v>13</v>
      </c>
      <c r="W48" s="27">
        <v>2.1522999999999999</v>
      </c>
      <c r="X48" s="28">
        <v>1236</v>
      </c>
      <c r="Y48" s="29">
        <v>100</v>
      </c>
    </row>
    <row r="49" spans="1:25" s="19" customFormat="1" ht="15" customHeight="1" x14ac:dyDescent="0.2">
      <c r="A49" s="18" t="s">
        <v>19</v>
      </c>
      <c r="B49" s="55" t="s">
        <v>62</v>
      </c>
      <c r="C49" s="58">
        <v>8</v>
      </c>
      <c r="D49" s="57">
        <v>0</v>
      </c>
      <c r="E49" s="50">
        <v>0</v>
      </c>
      <c r="F49" s="57">
        <v>8</v>
      </c>
      <c r="G49" s="50">
        <v>100</v>
      </c>
      <c r="H49" s="45">
        <v>4</v>
      </c>
      <c r="I49" s="46">
        <v>50</v>
      </c>
      <c r="J49" s="47">
        <v>0</v>
      </c>
      <c r="K49" s="46">
        <v>0</v>
      </c>
      <c r="L49" s="47">
        <v>0</v>
      </c>
      <c r="M49" s="46">
        <v>0</v>
      </c>
      <c r="N49" s="47">
        <v>0</v>
      </c>
      <c r="O49" s="46">
        <v>0</v>
      </c>
      <c r="P49" s="48">
        <v>4</v>
      </c>
      <c r="Q49" s="46">
        <v>50</v>
      </c>
      <c r="R49" s="48">
        <v>0</v>
      </c>
      <c r="S49" s="46">
        <v>0</v>
      </c>
      <c r="T49" s="49">
        <v>0</v>
      </c>
      <c r="U49" s="50">
        <v>0</v>
      </c>
      <c r="V49" s="57">
        <v>0</v>
      </c>
      <c r="W49" s="52">
        <v>0</v>
      </c>
      <c r="X49" s="53">
        <v>688</v>
      </c>
      <c r="Y49" s="54">
        <v>100</v>
      </c>
    </row>
    <row r="50" spans="1:25" s="19" customFormat="1" ht="15" customHeight="1" x14ac:dyDescent="0.2">
      <c r="A50" s="18" t="s">
        <v>19</v>
      </c>
      <c r="B50" s="20" t="s">
        <v>63</v>
      </c>
      <c r="C50" s="21">
        <v>1427</v>
      </c>
      <c r="D50" s="22">
        <v>101</v>
      </c>
      <c r="E50" s="26">
        <v>7.0777999999999999</v>
      </c>
      <c r="F50" s="22">
        <v>1326</v>
      </c>
      <c r="G50" s="26">
        <v>92.921999999999997</v>
      </c>
      <c r="H50" s="22">
        <v>4</v>
      </c>
      <c r="I50" s="23">
        <v>0.30170000000000002</v>
      </c>
      <c r="J50" s="24">
        <v>1</v>
      </c>
      <c r="K50" s="23">
        <v>7.5410000000000005E-2</v>
      </c>
      <c r="L50" s="30">
        <v>47</v>
      </c>
      <c r="M50" s="23">
        <v>3.5445000000000002</v>
      </c>
      <c r="N50" s="24">
        <v>696</v>
      </c>
      <c r="O50" s="23">
        <v>52.488999999999997</v>
      </c>
      <c r="P50" s="24">
        <v>562</v>
      </c>
      <c r="Q50" s="23">
        <v>42.383000000000003</v>
      </c>
      <c r="R50" s="30">
        <v>1</v>
      </c>
      <c r="S50" s="23">
        <v>7.5399999999999995E-2</v>
      </c>
      <c r="T50" s="32">
        <v>15</v>
      </c>
      <c r="U50" s="26">
        <v>1.1312</v>
      </c>
      <c r="V50" s="22">
        <v>19</v>
      </c>
      <c r="W50" s="27">
        <v>1.3314999999999999</v>
      </c>
      <c r="X50" s="28">
        <v>1818</v>
      </c>
      <c r="Y50" s="29">
        <v>100</v>
      </c>
    </row>
    <row r="51" spans="1:25" s="19" customFormat="1" ht="15" customHeight="1" x14ac:dyDescent="0.2">
      <c r="A51" s="18" t="s">
        <v>19</v>
      </c>
      <c r="B51" s="55" t="s">
        <v>64</v>
      </c>
      <c r="C51" s="44">
        <v>3465</v>
      </c>
      <c r="D51" s="45">
        <v>838</v>
      </c>
      <c r="E51" s="50">
        <v>24.184699999999999</v>
      </c>
      <c r="F51" s="45">
        <v>2627</v>
      </c>
      <c r="G51" s="50">
        <v>75.814999999999998</v>
      </c>
      <c r="H51" s="45">
        <v>8</v>
      </c>
      <c r="I51" s="46">
        <v>0.30449999999999999</v>
      </c>
      <c r="J51" s="48">
        <v>9</v>
      </c>
      <c r="K51" s="46">
        <v>0.34260000000000002</v>
      </c>
      <c r="L51" s="47">
        <v>1368</v>
      </c>
      <c r="M51" s="46">
        <v>52.074599999999997</v>
      </c>
      <c r="N51" s="47">
        <v>635</v>
      </c>
      <c r="O51" s="46">
        <v>24.172000000000001</v>
      </c>
      <c r="P51" s="47">
        <v>555</v>
      </c>
      <c r="Q51" s="46">
        <v>21.126999999999999</v>
      </c>
      <c r="R51" s="48">
        <v>0</v>
      </c>
      <c r="S51" s="46">
        <v>0</v>
      </c>
      <c r="T51" s="49">
        <v>52</v>
      </c>
      <c r="U51" s="50">
        <v>1.9794</v>
      </c>
      <c r="V51" s="45">
        <v>300</v>
      </c>
      <c r="W51" s="52">
        <v>8.6579999999999995</v>
      </c>
      <c r="X51" s="53">
        <v>8616</v>
      </c>
      <c r="Y51" s="54">
        <v>100</v>
      </c>
    </row>
    <row r="52" spans="1:25" s="19" customFormat="1" ht="15" customHeight="1" x14ac:dyDescent="0.2">
      <c r="A52" s="18" t="s">
        <v>19</v>
      </c>
      <c r="B52" s="20" t="s">
        <v>65</v>
      </c>
      <c r="C52" s="21">
        <v>58</v>
      </c>
      <c r="D52" s="22">
        <v>2</v>
      </c>
      <c r="E52" s="26">
        <v>3.4483000000000001</v>
      </c>
      <c r="F52" s="22">
        <v>56</v>
      </c>
      <c r="G52" s="26">
        <v>96.552000000000007</v>
      </c>
      <c r="H52" s="31">
        <v>0</v>
      </c>
      <c r="I52" s="23">
        <v>0</v>
      </c>
      <c r="J52" s="24">
        <v>1</v>
      </c>
      <c r="K52" s="23">
        <v>1.7857099999999999</v>
      </c>
      <c r="L52" s="30">
        <v>13</v>
      </c>
      <c r="M52" s="23">
        <v>23.214300000000001</v>
      </c>
      <c r="N52" s="30">
        <v>2</v>
      </c>
      <c r="O52" s="23">
        <v>3.5710000000000002</v>
      </c>
      <c r="P52" s="24">
        <v>40</v>
      </c>
      <c r="Q52" s="23">
        <v>71.429000000000002</v>
      </c>
      <c r="R52" s="30">
        <v>0</v>
      </c>
      <c r="S52" s="23">
        <v>0</v>
      </c>
      <c r="T52" s="25">
        <v>0</v>
      </c>
      <c r="U52" s="26">
        <v>0</v>
      </c>
      <c r="V52" s="22">
        <v>9</v>
      </c>
      <c r="W52" s="27">
        <v>15.517200000000001</v>
      </c>
      <c r="X52" s="28">
        <v>1009</v>
      </c>
      <c r="Y52" s="29">
        <v>100</v>
      </c>
    </row>
    <row r="53" spans="1:25" s="19" customFormat="1" ht="15" customHeight="1" x14ac:dyDescent="0.2">
      <c r="A53" s="18" t="s">
        <v>19</v>
      </c>
      <c r="B53" s="55" t="s">
        <v>66</v>
      </c>
      <c r="C53" s="58">
        <v>22</v>
      </c>
      <c r="D53" s="57">
        <v>2</v>
      </c>
      <c r="E53" s="50">
        <v>9.0908999999999995</v>
      </c>
      <c r="F53" s="57">
        <v>20</v>
      </c>
      <c r="G53" s="50">
        <v>90.909000000000006</v>
      </c>
      <c r="H53" s="57">
        <v>0</v>
      </c>
      <c r="I53" s="46">
        <v>0</v>
      </c>
      <c r="J53" s="47">
        <v>1</v>
      </c>
      <c r="K53" s="46">
        <v>5</v>
      </c>
      <c r="L53" s="48">
        <v>0</v>
      </c>
      <c r="M53" s="46">
        <v>0</v>
      </c>
      <c r="N53" s="47">
        <v>1</v>
      </c>
      <c r="O53" s="46">
        <v>5</v>
      </c>
      <c r="P53" s="48">
        <v>17</v>
      </c>
      <c r="Q53" s="46">
        <v>85</v>
      </c>
      <c r="R53" s="48">
        <v>0</v>
      </c>
      <c r="S53" s="46">
        <v>0</v>
      </c>
      <c r="T53" s="49">
        <v>1</v>
      </c>
      <c r="U53" s="50">
        <v>5</v>
      </c>
      <c r="V53" s="45">
        <v>0</v>
      </c>
      <c r="W53" s="52">
        <v>0</v>
      </c>
      <c r="X53" s="53">
        <v>306</v>
      </c>
      <c r="Y53" s="54">
        <v>100</v>
      </c>
    </row>
    <row r="54" spans="1:25" s="19" customFormat="1" ht="15" customHeight="1" x14ac:dyDescent="0.2">
      <c r="A54" s="18" t="s">
        <v>19</v>
      </c>
      <c r="B54" s="20" t="s">
        <v>67</v>
      </c>
      <c r="C54" s="21">
        <v>215</v>
      </c>
      <c r="D54" s="22">
        <v>13</v>
      </c>
      <c r="E54" s="26">
        <v>6.0465</v>
      </c>
      <c r="F54" s="22">
        <v>202</v>
      </c>
      <c r="G54" s="26">
        <v>93.953000000000003</v>
      </c>
      <c r="H54" s="31">
        <v>1</v>
      </c>
      <c r="I54" s="23">
        <v>0.495</v>
      </c>
      <c r="J54" s="24">
        <v>0</v>
      </c>
      <c r="K54" s="34">
        <v>0</v>
      </c>
      <c r="L54" s="30">
        <v>4</v>
      </c>
      <c r="M54" s="34">
        <v>1.9802</v>
      </c>
      <c r="N54" s="24">
        <v>106</v>
      </c>
      <c r="O54" s="23">
        <v>52.475000000000001</v>
      </c>
      <c r="P54" s="24">
        <v>88</v>
      </c>
      <c r="Q54" s="23">
        <v>43.564</v>
      </c>
      <c r="R54" s="24">
        <v>0</v>
      </c>
      <c r="S54" s="23">
        <v>0</v>
      </c>
      <c r="T54" s="32">
        <v>3</v>
      </c>
      <c r="U54" s="26">
        <v>1.4851000000000001</v>
      </c>
      <c r="V54" s="31">
        <v>3</v>
      </c>
      <c r="W54" s="27">
        <v>1.3953</v>
      </c>
      <c r="X54" s="28">
        <v>1971</v>
      </c>
      <c r="Y54" s="29">
        <v>100</v>
      </c>
    </row>
    <row r="55" spans="1:25" s="19" customFormat="1" ht="15" customHeight="1" x14ac:dyDescent="0.2">
      <c r="A55" s="18" t="s">
        <v>19</v>
      </c>
      <c r="B55" s="55" t="s">
        <v>68</v>
      </c>
      <c r="C55" s="44">
        <v>222</v>
      </c>
      <c r="D55" s="45">
        <v>50</v>
      </c>
      <c r="E55" s="50">
        <v>22.522500000000001</v>
      </c>
      <c r="F55" s="45">
        <v>172</v>
      </c>
      <c r="G55" s="50">
        <v>77.477000000000004</v>
      </c>
      <c r="H55" s="45">
        <v>3</v>
      </c>
      <c r="I55" s="46">
        <v>1.7442</v>
      </c>
      <c r="J55" s="47">
        <v>1</v>
      </c>
      <c r="K55" s="46">
        <v>0.58140000000000003</v>
      </c>
      <c r="L55" s="48">
        <v>14</v>
      </c>
      <c r="M55" s="46">
        <v>8.1395</v>
      </c>
      <c r="N55" s="48">
        <v>6</v>
      </c>
      <c r="O55" s="46">
        <v>3.488</v>
      </c>
      <c r="P55" s="47">
        <v>131</v>
      </c>
      <c r="Q55" s="46">
        <v>76.162999999999997</v>
      </c>
      <c r="R55" s="47">
        <v>0</v>
      </c>
      <c r="S55" s="46">
        <v>0</v>
      </c>
      <c r="T55" s="56">
        <v>17</v>
      </c>
      <c r="U55" s="50">
        <v>9.8836999999999993</v>
      </c>
      <c r="V55" s="57">
        <v>1</v>
      </c>
      <c r="W55" s="52">
        <v>0.45050000000000001</v>
      </c>
      <c r="X55" s="53">
        <v>2305</v>
      </c>
      <c r="Y55" s="54">
        <v>100</v>
      </c>
    </row>
    <row r="56" spans="1:25" s="19" customFormat="1" ht="15" customHeight="1" x14ac:dyDescent="0.2">
      <c r="A56" s="18" t="s">
        <v>19</v>
      </c>
      <c r="B56" s="20" t="s">
        <v>69</v>
      </c>
      <c r="C56" s="21">
        <v>147</v>
      </c>
      <c r="D56" s="31">
        <v>14</v>
      </c>
      <c r="E56" s="26">
        <v>9.5237999999999996</v>
      </c>
      <c r="F56" s="31">
        <v>133</v>
      </c>
      <c r="G56" s="26">
        <v>90.475999999999999</v>
      </c>
      <c r="H56" s="22">
        <v>0</v>
      </c>
      <c r="I56" s="23">
        <v>0</v>
      </c>
      <c r="J56" s="24">
        <v>1</v>
      </c>
      <c r="K56" s="23">
        <v>0.75187999999999999</v>
      </c>
      <c r="L56" s="24">
        <v>1</v>
      </c>
      <c r="M56" s="23">
        <v>0.75190000000000001</v>
      </c>
      <c r="N56" s="30">
        <v>4</v>
      </c>
      <c r="O56" s="23">
        <v>3.008</v>
      </c>
      <c r="P56" s="24">
        <v>121</v>
      </c>
      <c r="Q56" s="23">
        <v>90.977000000000004</v>
      </c>
      <c r="R56" s="30">
        <v>0</v>
      </c>
      <c r="S56" s="23">
        <v>0</v>
      </c>
      <c r="T56" s="25">
        <v>6</v>
      </c>
      <c r="U56" s="26">
        <v>4.5113000000000003</v>
      </c>
      <c r="V56" s="31">
        <v>0</v>
      </c>
      <c r="W56" s="27">
        <v>0</v>
      </c>
      <c r="X56" s="28">
        <v>720</v>
      </c>
      <c r="Y56" s="29">
        <v>100</v>
      </c>
    </row>
    <row r="57" spans="1:25" s="19" customFormat="1" ht="15" customHeight="1" x14ac:dyDescent="0.2">
      <c r="A57" s="18" t="s">
        <v>19</v>
      </c>
      <c r="B57" s="55" t="s">
        <v>70</v>
      </c>
      <c r="C57" s="44">
        <v>205</v>
      </c>
      <c r="D57" s="57">
        <v>0</v>
      </c>
      <c r="E57" s="50">
        <v>0</v>
      </c>
      <c r="F57" s="57">
        <v>205</v>
      </c>
      <c r="G57" s="50">
        <v>100</v>
      </c>
      <c r="H57" s="45">
        <v>4</v>
      </c>
      <c r="I57" s="46">
        <v>1.9512</v>
      </c>
      <c r="J57" s="48">
        <v>1</v>
      </c>
      <c r="K57" s="46">
        <v>0.48780000000000001</v>
      </c>
      <c r="L57" s="47">
        <v>26</v>
      </c>
      <c r="M57" s="46">
        <v>12.6829</v>
      </c>
      <c r="N57" s="47">
        <v>141</v>
      </c>
      <c r="O57" s="46">
        <v>68.78</v>
      </c>
      <c r="P57" s="47">
        <v>26</v>
      </c>
      <c r="Q57" s="46">
        <v>12.683</v>
      </c>
      <c r="R57" s="47">
        <v>0</v>
      </c>
      <c r="S57" s="46">
        <v>0</v>
      </c>
      <c r="T57" s="56">
        <v>7</v>
      </c>
      <c r="U57" s="50">
        <v>3.4146000000000001</v>
      </c>
      <c r="V57" s="57">
        <v>10</v>
      </c>
      <c r="W57" s="52">
        <v>4.8780000000000001</v>
      </c>
      <c r="X57" s="53">
        <v>2232</v>
      </c>
      <c r="Y57" s="54">
        <v>100</v>
      </c>
    </row>
    <row r="58" spans="1:25" s="19" customFormat="1" ht="15" customHeight="1" thickBot="1" x14ac:dyDescent="0.25">
      <c r="A58" s="18" t="s">
        <v>19</v>
      </c>
      <c r="B58" s="59" t="s">
        <v>71</v>
      </c>
      <c r="C58" s="60">
        <v>0</v>
      </c>
      <c r="D58" s="67">
        <v>0</v>
      </c>
      <c r="E58" s="66">
        <v>0</v>
      </c>
      <c r="F58" s="67">
        <v>0</v>
      </c>
      <c r="G58" s="66">
        <v>0</v>
      </c>
      <c r="H58" s="61">
        <v>0</v>
      </c>
      <c r="I58" s="62">
        <v>0</v>
      </c>
      <c r="J58" s="63">
        <v>0</v>
      </c>
      <c r="K58" s="62">
        <v>0</v>
      </c>
      <c r="L58" s="64">
        <v>0</v>
      </c>
      <c r="M58" s="62">
        <v>0</v>
      </c>
      <c r="N58" s="63">
        <v>0</v>
      </c>
      <c r="O58" s="62">
        <v>0</v>
      </c>
      <c r="P58" s="63">
        <v>0</v>
      </c>
      <c r="Q58" s="62">
        <v>0</v>
      </c>
      <c r="R58" s="63">
        <v>0</v>
      </c>
      <c r="S58" s="62">
        <v>0</v>
      </c>
      <c r="T58" s="65">
        <v>0</v>
      </c>
      <c r="U58" s="66">
        <v>0</v>
      </c>
      <c r="V58" s="67">
        <v>0</v>
      </c>
      <c r="W58" s="68">
        <v>0</v>
      </c>
      <c r="X58" s="69">
        <v>365</v>
      </c>
      <c r="Y58" s="70">
        <v>100</v>
      </c>
    </row>
    <row r="59" spans="1:25" s="36" customFormat="1" ht="15" customHeight="1" x14ac:dyDescent="0.2">
      <c r="A59" s="38"/>
      <c r="B59" s="42"/>
      <c r="C59" s="35"/>
      <c r="D59" s="35"/>
      <c r="E59" s="35"/>
      <c r="F59" s="35"/>
      <c r="G59" s="35"/>
      <c r="H59" s="35"/>
      <c r="I59" s="35"/>
      <c r="J59" s="35"/>
      <c r="K59" s="35"/>
      <c r="L59" s="35"/>
      <c r="M59" s="35"/>
      <c r="N59" s="35"/>
      <c r="O59" s="35"/>
      <c r="P59" s="35"/>
      <c r="Q59" s="35"/>
      <c r="R59" s="35"/>
      <c r="S59" s="35"/>
      <c r="T59" s="35"/>
      <c r="U59" s="35"/>
      <c r="V59" s="40"/>
      <c r="W59" s="41"/>
      <c r="X59" s="35"/>
      <c r="Y59" s="35"/>
    </row>
    <row r="60" spans="1:25" s="36" customFormat="1" ht="15" customHeight="1" x14ac:dyDescent="0.2">
      <c r="A60" s="38"/>
      <c r="B60" s="39" t="str">
        <f>CONCATENATE("NOTE: Table reads (for US Totals):  Of all ",TEXT(C7,"#,##0")," public school students with disabilities who were ",LOWER(A7),", ",TEXT(D7,"#,##0")," (",TEXT(E7,"0.0"),"%) were served solely under Section 504 and ",TEXT(F7,"#,##0")," (",TEXT(G7,"0.0"),"%) were served under IDEA.")</f>
        <v>NOTE: Table reads (for US Totals):  Of all 15,884 public school students with disabilities who were transferred to an alternative school, 1,872 (11.8%) were served solely under Section 504 and 14,012 (88.2%) were served under IDEA.</v>
      </c>
      <c r="C60" s="35"/>
      <c r="D60" s="35"/>
      <c r="E60" s="35"/>
      <c r="F60" s="35"/>
      <c r="G60" s="35"/>
      <c r="H60" s="35"/>
      <c r="I60" s="35"/>
      <c r="J60" s="35"/>
      <c r="K60" s="35"/>
      <c r="L60" s="35"/>
      <c r="M60" s="35"/>
      <c r="N60" s="35"/>
      <c r="O60" s="35"/>
      <c r="P60" s="35"/>
      <c r="Q60" s="35"/>
      <c r="R60" s="35"/>
      <c r="S60" s="35"/>
      <c r="T60" s="35"/>
      <c r="U60" s="35"/>
      <c r="V60" s="35"/>
      <c r="W60" s="35"/>
      <c r="X60" s="40"/>
      <c r="Y60" s="41"/>
    </row>
    <row r="61" spans="1:25" s="36" customFormat="1" ht="15" customHeight="1" x14ac:dyDescent="0.2">
      <c r="A61" s="38"/>
      <c r="B61" s="39" t="str">
        <f>CONCATENATE("            Table reads (for US Race/Ethnicity):  Of all ",TEXT(F7,"#,##0")," public school students with disabilities served under IDEA who were transferred to an alternative school, ",TEXT(H7,"#,##0")," (",TEXT(I7,"0.0"),"%) were American Indian or Alaska Native.")</f>
        <v xml:space="preserve">            Table reads (for US Race/Ethnicity):  Of all 14,012 public school students with disabilities served under IDEA who were transferred to an alternative school, 117 (0.8%) were American Indian or Alaska Native.</v>
      </c>
      <c r="C61" s="35"/>
      <c r="D61" s="35"/>
      <c r="E61" s="35"/>
      <c r="F61" s="35"/>
      <c r="G61" s="35"/>
      <c r="H61" s="35"/>
      <c r="I61" s="35"/>
      <c r="J61" s="35"/>
      <c r="K61" s="35"/>
      <c r="L61" s="35"/>
      <c r="M61" s="35"/>
      <c r="N61" s="35"/>
      <c r="O61" s="35"/>
      <c r="P61" s="35"/>
      <c r="Q61" s="35"/>
      <c r="R61" s="35"/>
      <c r="S61" s="35"/>
      <c r="T61" s="35"/>
      <c r="U61" s="35"/>
      <c r="V61" s="35"/>
      <c r="W61" s="35"/>
      <c r="X61" s="40"/>
      <c r="Y61" s="41"/>
    </row>
    <row r="62" spans="1:25" s="19" customFormat="1" ht="15" customHeight="1" x14ac:dyDescent="0.2">
      <c r="A62" s="18"/>
      <c r="B62" s="99" t="s">
        <v>75</v>
      </c>
      <c r="C62" s="99"/>
      <c r="D62" s="99"/>
      <c r="E62" s="99"/>
      <c r="F62" s="99"/>
      <c r="G62" s="99"/>
      <c r="H62" s="99"/>
      <c r="I62" s="99"/>
      <c r="J62" s="99"/>
      <c r="K62" s="99"/>
      <c r="L62" s="99"/>
      <c r="M62" s="99"/>
      <c r="N62" s="99"/>
      <c r="O62" s="99"/>
      <c r="P62" s="99"/>
      <c r="Q62" s="99"/>
      <c r="R62" s="99"/>
      <c r="S62" s="99"/>
      <c r="T62" s="99"/>
      <c r="U62" s="99"/>
      <c r="V62" s="99"/>
      <c r="W62" s="99"/>
      <c r="X62" s="99"/>
      <c r="Y62" s="99"/>
    </row>
    <row r="63" spans="1:25" s="36" customFormat="1" ht="14.1" customHeight="1" x14ac:dyDescent="0.2">
      <c r="B63" s="99" t="s">
        <v>76</v>
      </c>
      <c r="C63" s="99"/>
      <c r="D63" s="99"/>
      <c r="E63" s="99"/>
      <c r="F63" s="99"/>
      <c r="G63" s="99"/>
      <c r="H63" s="99"/>
      <c r="I63" s="99"/>
      <c r="J63" s="99"/>
      <c r="K63" s="99"/>
      <c r="L63" s="99"/>
      <c r="M63" s="99"/>
      <c r="N63" s="99"/>
      <c r="O63" s="99"/>
      <c r="P63" s="99"/>
      <c r="Q63" s="99"/>
      <c r="R63" s="99"/>
      <c r="S63" s="99"/>
      <c r="T63" s="99"/>
      <c r="U63" s="99"/>
      <c r="V63" s="99"/>
      <c r="W63" s="99"/>
      <c r="X63" s="99"/>
      <c r="Y63" s="99"/>
    </row>
    <row r="64" spans="1:25" s="36" customFormat="1" ht="15" customHeight="1" x14ac:dyDescent="0.2">
      <c r="A64" s="38"/>
      <c r="B64" s="35"/>
      <c r="C64" s="35"/>
      <c r="D64" s="35"/>
      <c r="E64" s="35"/>
      <c r="F64" s="35"/>
      <c r="G64" s="35"/>
      <c r="H64" s="35"/>
      <c r="I64" s="35"/>
      <c r="J64" s="35"/>
      <c r="K64" s="35"/>
      <c r="L64" s="35"/>
      <c r="M64" s="35"/>
      <c r="N64" s="35"/>
      <c r="O64" s="35"/>
      <c r="P64" s="35"/>
      <c r="Q64" s="35"/>
      <c r="R64" s="35"/>
      <c r="S64" s="35"/>
      <c r="T64" s="35"/>
      <c r="U64" s="35"/>
      <c r="V64" s="40"/>
      <c r="W64" s="41"/>
      <c r="X64" s="35"/>
      <c r="Y64" s="35"/>
    </row>
    <row r="65" spans="1:25" s="36" customFormat="1" ht="15" customHeight="1" x14ac:dyDescent="0.2">
      <c r="A65" s="38"/>
      <c r="B65" s="35"/>
      <c r="C65" s="35"/>
      <c r="D65" s="35"/>
      <c r="E65" s="35"/>
      <c r="F65" s="35"/>
      <c r="G65" s="35"/>
      <c r="H65" s="35"/>
      <c r="I65" s="35"/>
      <c r="J65" s="35"/>
      <c r="K65" s="35"/>
      <c r="L65" s="35"/>
      <c r="M65" s="35"/>
      <c r="N65" s="35"/>
      <c r="O65" s="35"/>
      <c r="P65" s="35"/>
      <c r="Q65" s="35"/>
      <c r="R65" s="35"/>
      <c r="S65" s="35"/>
      <c r="T65" s="35"/>
      <c r="U65" s="35"/>
      <c r="V65" s="40"/>
      <c r="W65" s="41"/>
      <c r="X65" s="35"/>
      <c r="Y65" s="35"/>
    </row>
    <row r="66" spans="1:25" s="36" customFormat="1" ht="15" customHeight="1" x14ac:dyDescent="0.2">
      <c r="A66" s="38"/>
      <c r="B66" s="1"/>
      <c r="C66" s="1"/>
      <c r="D66" s="1"/>
      <c r="E66" s="1"/>
      <c r="F66" s="1"/>
      <c r="G66" s="1"/>
      <c r="H66" s="1"/>
      <c r="I66" s="1"/>
      <c r="J66" s="1"/>
      <c r="K66" s="1"/>
      <c r="L66" s="1"/>
      <c r="M66" s="1"/>
      <c r="N66" s="1"/>
      <c r="O66" s="1"/>
      <c r="P66" s="1"/>
      <c r="Q66" s="1"/>
      <c r="R66" s="1"/>
      <c r="S66" s="1"/>
      <c r="T66" s="1"/>
      <c r="U66" s="1"/>
      <c r="V66" s="3"/>
      <c r="W66" s="4"/>
      <c r="X66" s="1"/>
      <c r="Y66" s="1"/>
    </row>
  </sheetData>
  <mergeCells count="17">
    <mergeCell ref="B63:Y63"/>
    <mergeCell ref="B4:B5"/>
    <mergeCell ref="C4:C5"/>
    <mergeCell ref="H4:U4"/>
    <mergeCell ref="V4:W5"/>
    <mergeCell ref="D4:E5"/>
    <mergeCell ref="F4:G5"/>
    <mergeCell ref="R5:S5"/>
    <mergeCell ref="T5:U5"/>
    <mergeCell ref="B62:Y62"/>
    <mergeCell ref="X4:X5"/>
    <mergeCell ref="Y4:Y5"/>
    <mergeCell ref="H5:I5"/>
    <mergeCell ref="J5:K5"/>
    <mergeCell ref="L5:M5"/>
    <mergeCell ref="N5:O5"/>
    <mergeCell ref="P5:Q5"/>
  </mergeCells>
  <printOptions horizontalCentered="1"/>
  <pageMargins left="0.25" right="0.25" top="1" bottom="1" header="0.5" footer="0.5"/>
  <pageSetup paperSize="3" scale="69" orientation="landscape" horizontalDpi="4294967292" verticalDpi="429496729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Y66"/>
  <sheetViews>
    <sheetView showGridLines="0" zoomScale="80" zoomScaleNormal="80" workbookViewId="0"/>
  </sheetViews>
  <sheetFormatPr defaultColWidth="12.1640625" defaultRowHeight="15" customHeight="1" x14ac:dyDescent="0.2"/>
  <cols>
    <col min="1" max="1" width="3" style="7" customWidth="1"/>
    <col min="2" max="2" width="21.83203125" style="1" customWidth="1"/>
    <col min="3" max="21" width="14.83203125" style="1" customWidth="1"/>
    <col min="22" max="22" width="14.83203125" style="3" customWidth="1"/>
    <col min="23" max="23" width="14.83203125" style="4" customWidth="1"/>
    <col min="24" max="25" width="14.83203125" style="1" customWidth="1"/>
    <col min="26" max="16384" width="12.1640625" style="5"/>
  </cols>
  <sheetData>
    <row r="2" spans="1:25" s="2" customFormat="1" ht="15" customHeight="1" x14ac:dyDescent="0.25">
      <c r="A2" s="6"/>
      <c r="B2" s="78" t="str">
        <f>CONCATENATE("Number and percentage of public school male students with disabilities ",A7, ", by disability status, race/ethnicity, and English proficiency, by state: School Year 2015-16")</f>
        <v>Number and percentage of public school male students with disabilities transferred to an alternative school, by disability status, race/ethnicity, and English proficiency, by state: School Year 2015-16</v>
      </c>
      <c r="C2" s="78"/>
      <c r="D2" s="78"/>
      <c r="E2" s="78"/>
      <c r="F2" s="78"/>
      <c r="G2" s="78"/>
      <c r="H2" s="78"/>
      <c r="I2" s="78"/>
      <c r="J2" s="78"/>
      <c r="K2" s="78"/>
      <c r="L2" s="78"/>
      <c r="M2" s="78"/>
      <c r="N2" s="78"/>
      <c r="O2" s="78"/>
      <c r="P2" s="78"/>
      <c r="Q2" s="78"/>
      <c r="R2" s="78"/>
      <c r="S2" s="78"/>
      <c r="T2" s="78"/>
      <c r="U2" s="78"/>
      <c r="V2" s="78"/>
      <c r="W2" s="78"/>
    </row>
    <row r="3" spans="1:25" s="1" customFormat="1" ht="15" customHeight="1" thickBot="1" x14ac:dyDescent="0.3">
      <c r="A3" s="105"/>
      <c r="B3" s="77"/>
      <c r="C3" s="76"/>
      <c r="D3" s="76"/>
      <c r="E3" s="76"/>
      <c r="F3" s="76"/>
      <c r="G3" s="76"/>
      <c r="H3" s="76"/>
      <c r="I3" s="76"/>
      <c r="J3" s="76"/>
      <c r="K3" s="76"/>
      <c r="L3" s="76"/>
      <c r="M3" s="76"/>
      <c r="N3" s="76"/>
      <c r="O3" s="76"/>
      <c r="P3" s="76"/>
      <c r="Q3" s="76"/>
      <c r="R3" s="76"/>
      <c r="S3" s="76"/>
      <c r="T3" s="76"/>
      <c r="U3" s="76"/>
      <c r="V3" s="76"/>
      <c r="W3" s="3"/>
      <c r="X3" s="76"/>
      <c r="Y3" s="76"/>
    </row>
    <row r="4" spans="1:25" s="9" customFormat="1" ht="24.95" customHeight="1" x14ac:dyDescent="0.2">
      <c r="A4" s="8"/>
      <c r="B4" s="79" t="s">
        <v>0</v>
      </c>
      <c r="C4" s="81" t="s">
        <v>1</v>
      </c>
      <c r="D4" s="86" t="s">
        <v>3</v>
      </c>
      <c r="E4" s="87"/>
      <c r="F4" s="86" t="s">
        <v>2</v>
      </c>
      <c r="G4" s="87"/>
      <c r="H4" s="83" t="s">
        <v>78</v>
      </c>
      <c r="I4" s="84"/>
      <c r="J4" s="84"/>
      <c r="K4" s="84"/>
      <c r="L4" s="84"/>
      <c r="M4" s="84"/>
      <c r="N4" s="84"/>
      <c r="O4" s="84"/>
      <c r="P4" s="84"/>
      <c r="Q4" s="84"/>
      <c r="R4" s="84"/>
      <c r="S4" s="84"/>
      <c r="T4" s="84"/>
      <c r="U4" s="85"/>
      <c r="V4" s="86" t="s">
        <v>4</v>
      </c>
      <c r="W4" s="87"/>
      <c r="X4" s="90" t="s">
        <v>5</v>
      </c>
      <c r="Y4" s="92" t="s">
        <v>6</v>
      </c>
    </row>
    <row r="5" spans="1:25" s="9" customFormat="1" ht="24.95" customHeight="1" x14ac:dyDescent="0.2">
      <c r="A5" s="8"/>
      <c r="B5" s="80"/>
      <c r="C5" s="82"/>
      <c r="D5" s="88"/>
      <c r="E5" s="89"/>
      <c r="F5" s="88"/>
      <c r="G5" s="89"/>
      <c r="H5" s="94" t="s">
        <v>7</v>
      </c>
      <c r="I5" s="95"/>
      <c r="J5" s="96" t="s">
        <v>8</v>
      </c>
      <c r="K5" s="95"/>
      <c r="L5" s="97" t="s">
        <v>9</v>
      </c>
      <c r="M5" s="95"/>
      <c r="N5" s="97" t="s">
        <v>10</v>
      </c>
      <c r="O5" s="95"/>
      <c r="P5" s="97" t="s">
        <v>11</v>
      </c>
      <c r="Q5" s="95"/>
      <c r="R5" s="97" t="s">
        <v>12</v>
      </c>
      <c r="S5" s="95"/>
      <c r="T5" s="97" t="s">
        <v>13</v>
      </c>
      <c r="U5" s="98"/>
      <c r="V5" s="88"/>
      <c r="W5" s="89"/>
      <c r="X5" s="91"/>
      <c r="Y5" s="93"/>
    </row>
    <row r="6" spans="1:25" s="9" customFormat="1" ht="15" customHeight="1" thickBot="1" x14ac:dyDescent="0.25">
      <c r="A6" s="8"/>
      <c r="B6" s="10"/>
      <c r="C6" s="37"/>
      <c r="D6" s="11" t="s">
        <v>14</v>
      </c>
      <c r="E6" s="15" t="s">
        <v>77</v>
      </c>
      <c r="F6" s="11" t="s">
        <v>14</v>
      </c>
      <c r="G6" s="15" t="s">
        <v>77</v>
      </c>
      <c r="H6" s="11" t="s">
        <v>14</v>
      </c>
      <c r="I6" s="12" t="s">
        <v>15</v>
      </c>
      <c r="J6" s="13" t="s">
        <v>14</v>
      </c>
      <c r="K6" s="12" t="s">
        <v>15</v>
      </c>
      <c r="L6" s="13" t="s">
        <v>14</v>
      </c>
      <c r="M6" s="12" t="s">
        <v>15</v>
      </c>
      <c r="N6" s="13" t="s">
        <v>14</v>
      </c>
      <c r="O6" s="12" t="s">
        <v>15</v>
      </c>
      <c r="P6" s="13" t="s">
        <v>14</v>
      </c>
      <c r="Q6" s="12" t="s">
        <v>15</v>
      </c>
      <c r="R6" s="13" t="s">
        <v>14</v>
      </c>
      <c r="S6" s="12" t="s">
        <v>15</v>
      </c>
      <c r="T6" s="13" t="s">
        <v>14</v>
      </c>
      <c r="U6" s="14" t="s">
        <v>15</v>
      </c>
      <c r="V6" s="13" t="s">
        <v>14</v>
      </c>
      <c r="W6" s="15" t="s">
        <v>77</v>
      </c>
      <c r="X6" s="16"/>
      <c r="Y6" s="17"/>
    </row>
    <row r="7" spans="1:25" s="19" customFormat="1" ht="15" customHeight="1" x14ac:dyDescent="0.2">
      <c r="A7" s="18" t="str">
        <f>[2]Total!A7</f>
        <v>transferred to an alternative school</v>
      </c>
      <c r="B7" s="43" t="s">
        <v>18</v>
      </c>
      <c r="C7" s="44">
        <v>12649</v>
      </c>
      <c r="D7" s="51">
        <v>1441</v>
      </c>
      <c r="E7" s="50">
        <v>11.392200000000001</v>
      </c>
      <c r="F7" s="51">
        <v>11208</v>
      </c>
      <c r="G7" s="50">
        <v>88.608000000000004</v>
      </c>
      <c r="H7" s="45">
        <v>89</v>
      </c>
      <c r="I7" s="46">
        <v>0.79410000000000003</v>
      </c>
      <c r="J7" s="47">
        <v>42</v>
      </c>
      <c r="K7" s="46">
        <v>0.37469999999999998</v>
      </c>
      <c r="L7" s="47">
        <v>1996</v>
      </c>
      <c r="M7" s="46">
        <v>17.808700000000002</v>
      </c>
      <c r="N7" s="47">
        <v>5016</v>
      </c>
      <c r="O7" s="46">
        <v>44.753999999999998</v>
      </c>
      <c r="P7" s="47">
        <v>3723</v>
      </c>
      <c r="Q7" s="46">
        <v>33.216999999999999</v>
      </c>
      <c r="R7" s="48">
        <v>14</v>
      </c>
      <c r="S7" s="46">
        <v>0.1249</v>
      </c>
      <c r="T7" s="49">
        <v>328</v>
      </c>
      <c r="U7" s="50">
        <v>2.9264999999999999</v>
      </c>
      <c r="V7" s="51">
        <v>622</v>
      </c>
      <c r="W7" s="52">
        <v>4.9173999999999998</v>
      </c>
      <c r="X7" s="53">
        <v>96360</v>
      </c>
      <c r="Y7" s="54">
        <v>99.998999999999995</v>
      </c>
    </row>
    <row r="8" spans="1:25" s="19" customFormat="1" ht="15" customHeight="1" x14ac:dyDescent="0.2">
      <c r="A8" s="18" t="s">
        <v>19</v>
      </c>
      <c r="B8" s="20" t="s">
        <v>20</v>
      </c>
      <c r="C8" s="21">
        <v>482</v>
      </c>
      <c r="D8" s="22">
        <v>22</v>
      </c>
      <c r="E8" s="26">
        <v>4.5643000000000002</v>
      </c>
      <c r="F8" s="22">
        <v>460</v>
      </c>
      <c r="G8" s="26">
        <v>95.436000000000007</v>
      </c>
      <c r="H8" s="22">
        <v>1</v>
      </c>
      <c r="I8" s="23">
        <v>0.21740000000000001</v>
      </c>
      <c r="J8" s="24">
        <v>3</v>
      </c>
      <c r="K8" s="23">
        <v>0.6522</v>
      </c>
      <c r="L8" s="30">
        <v>7</v>
      </c>
      <c r="M8" s="23">
        <v>1.5217000000000001</v>
      </c>
      <c r="N8" s="24">
        <v>258</v>
      </c>
      <c r="O8" s="23">
        <v>56.087000000000003</v>
      </c>
      <c r="P8" s="24">
        <v>191</v>
      </c>
      <c r="Q8" s="23">
        <v>41.521999999999998</v>
      </c>
      <c r="R8" s="24">
        <v>0</v>
      </c>
      <c r="S8" s="23">
        <v>0</v>
      </c>
      <c r="T8" s="32">
        <v>0</v>
      </c>
      <c r="U8" s="26">
        <v>0</v>
      </c>
      <c r="V8" s="31">
        <v>4</v>
      </c>
      <c r="W8" s="27">
        <v>0.82989999999999997</v>
      </c>
      <c r="X8" s="28">
        <v>1400</v>
      </c>
      <c r="Y8" s="29">
        <v>100</v>
      </c>
    </row>
    <row r="9" spans="1:25" s="19" customFormat="1" ht="15" customHeight="1" x14ac:dyDescent="0.2">
      <c r="A9" s="18" t="s">
        <v>19</v>
      </c>
      <c r="B9" s="55" t="s">
        <v>21</v>
      </c>
      <c r="C9" s="44">
        <v>0</v>
      </c>
      <c r="D9" s="57">
        <v>0</v>
      </c>
      <c r="E9" s="50">
        <v>0</v>
      </c>
      <c r="F9" s="57">
        <v>0</v>
      </c>
      <c r="G9" s="50">
        <v>0</v>
      </c>
      <c r="H9" s="45">
        <v>0</v>
      </c>
      <c r="I9" s="46">
        <v>0</v>
      </c>
      <c r="J9" s="47">
        <v>0</v>
      </c>
      <c r="K9" s="46">
        <v>0</v>
      </c>
      <c r="L9" s="47">
        <v>0</v>
      </c>
      <c r="M9" s="46">
        <v>0</v>
      </c>
      <c r="N9" s="48">
        <v>0</v>
      </c>
      <c r="O9" s="46">
        <v>0</v>
      </c>
      <c r="P9" s="48">
        <v>0</v>
      </c>
      <c r="Q9" s="46">
        <v>0</v>
      </c>
      <c r="R9" s="47">
        <v>0</v>
      </c>
      <c r="S9" s="46">
        <v>0</v>
      </c>
      <c r="T9" s="56">
        <v>0</v>
      </c>
      <c r="U9" s="50">
        <v>0</v>
      </c>
      <c r="V9" s="57">
        <v>0</v>
      </c>
      <c r="W9" s="52">
        <v>0</v>
      </c>
      <c r="X9" s="53">
        <v>503</v>
      </c>
      <c r="Y9" s="54">
        <v>100</v>
      </c>
    </row>
    <row r="10" spans="1:25" s="19" customFormat="1" ht="15" customHeight="1" x14ac:dyDescent="0.2">
      <c r="A10" s="18" t="s">
        <v>19</v>
      </c>
      <c r="B10" s="20" t="s">
        <v>22</v>
      </c>
      <c r="C10" s="21">
        <v>102</v>
      </c>
      <c r="D10" s="31">
        <v>0</v>
      </c>
      <c r="E10" s="26">
        <v>0</v>
      </c>
      <c r="F10" s="31">
        <v>102</v>
      </c>
      <c r="G10" s="26">
        <v>100</v>
      </c>
      <c r="H10" s="31">
        <v>14</v>
      </c>
      <c r="I10" s="23">
        <v>13.7255</v>
      </c>
      <c r="J10" s="24">
        <v>0</v>
      </c>
      <c r="K10" s="23">
        <v>0</v>
      </c>
      <c r="L10" s="30">
        <v>33</v>
      </c>
      <c r="M10" s="23">
        <v>32.352899999999998</v>
      </c>
      <c r="N10" s="24">
        <v>15</v>
      </c>
      <c r="O10" s="23">
        <v>14.706</v>
      </c>
      <c r="P10" s="30">
        <v>35</v>
      </c>
      <c r="Q10" s="23">
        <v>34.314</v>
      </c>
      <c r="R10" s="30">
        <v>0</v>
      </c>
      <c r="S10" s="23">
        <v>0</v>
      </c>
      <c r="T10" s="25">
        <v>5</v>
      </c>
      <c r="U10" s="26">
        <v>4.9020000000000001</v>
      </c>
      <c r="V10" s="31">
        <v>0</v>
      </c>
      <c r="W10" s="27">
        <v>0</v>
      </c>
      <c r="X10" s="28">
        <v>1977</v>
      </c>
      <c r="Y10" s="29">
        <v>100</v>
      </c>
    </row>
    <row r="11" spans="1:25" s="19" customFormat="1" ht="15" customHeight="1" x14ac:dyDescent="0.2">
      <c r="A11" s="18" t="s">
        <v>19</v>
      </c>
      <c r="B11" s="55" t="s">
        <v>23</v>
      </c>
      <c r="C11" s="44">
        <v>50</v>
      </c>
      <c r="D11" s="57">
        <v>2</v>
      </c>
      <c r="E11" s="50">
        <v>4</v>
      </c>
      <c r="F11" s="57">
        <v>48</v>
      </c>
      <c r="G11" s="50">
        <v>96</v>
      </c>
      <c r="H11" s="45">
        <v>0</v>
      </c>
      <c r="I11" s="46">
        <v>0</v>
      </c>
      <c r="J11" s="48">
        <v>0</v>
      </c>
      <c r="K11" s="46">
        <v>0</v>
      </c>
      <c r="L11" s="47">
        <v>0</v>
      </c>
      <c r="M11" s="46">
        <v>0</v>
      </c>
      <c r="N11" s="47">
        <v>33</v>
      </c>
      <c r="O11" s="46">
        <v>68.75</v>
      </c>
      <c r="P11" s="47">
        <v>15</v>
      </c>
      <c r="Q11" s="46">
        <v>31.25</v>
      </c>
      <c r="R11" s="47">
        <v>0</v>
      </c>
      <c r="S11" s="46">
        <v>0</v>
      </c>
      <c r="T11" s="56">
        <v>0</v>
      </c>
      <c r="U11" s="50">
        <v>0</v>
      </c>
      <c r="V11" s="45">
        <v>0</v>
      </c>
      <c r="W11" s="52">
        <v>0</v>
      </c>
      <c r="X11" s="53">
        <v>1092</v>
      </c>
      <c r="Y11" s="54">
        <v>100</v>
      </c>
    </row>
    <row r="12" spans="1:25" s="19" customFormat="1" ht="15" customHeight="1" x14ac:dyDescent="0.2">
      <c r="A12" s="18" t="s">
        <v>19</v>
      </c>
      <c r="B12" s="20" t="s">
        <v>24</v>
      </c>
      <c r="C12" s="21">
        <v>393</v>
      </c>
      <c r="D12" s="31">
        <v>55</v>
      </c>
      <c r="E12" s="26">
        <v>13.994899999999999</v>
      </c>
      <c r="F12" s="31">
        <v>338</v>
      </c>
      <c r="G12" s="26">
        <v>86.004999999999995</v>
      </c>
      <c r="H12" s="22">
        <v>5</v>
      </c>
      <c r="I12" s="23">
        <v>1.4793000000000001</v>
      </c>
      <c r="J12" s="30">
        <v>3</v>
      </c>
      <c r="K12" s="23">
        <v>0.88759999999999994</v>
      </c>
      <c r="L12" s="24">
        <v>193</v>
      </c>
      <c r="M12" s="23">
        <v>57.1006</v>
      </c>
      <c r="N12" s="24">
        <v>44</v>
      </c>
      <c r="O12" s="23">
        <v>13.018000000000001</v>
      </c>
      <c r="P12" s="24">
        <v>82</v>
      </c>
      <c r="Q12" s="23">
        <v>24.26</v>
      </c>
      <c r="R12" s="30">
        <v>2</v>
      </c>
      <c r="S12" s="23">
        <v>0.5917</v>
      </c>
      <c r="T12" s="32">
        <v>9</v>
      </c>
      <c r="U12" s="26">
        <v>2.6627000000000001</v>
      </c>
      <c r="V12" s="22">
        <v>98</v>
      </c>
      <c r="W12" s="27">
        <v>24.936399999999999</v>
      </c>
      <c r="X12" s="28">
        <v>10138</v>
      </c>
      <c r="Y12" s="29">
        <v>100</v>
      </c>
    </row>
    <row r="13" spans="1:25" s="19" customFormat="1" ht="15" customHeight="1" x14ac:dyDescent="0.2">
      <c r="A13" s="18" t="s">
        <v>19</v>
      </c>
      <c r="B13" s="55" t="s">
        <v>25</v>
      </c>
      <c r="C13" s="44">
        <v>14</v>
      </c>
      <c r="D13" s="45">
        <v>1</v>
      </c>
      <c r="E13" s="50">
        <v>7.1429</v>
      </c>
      <c r="F13" s="45">
        <v>13</v>
      </c>
      <c r="G13" s="50">
        <v>92.856999999999999</v>
      </c>
      <c r="H13" s="45">
        <v>0</v>
      </c>
      <c r="I13" s="46">
        <v>0</v>
      </c>
      <c r="J13" s="48">
        <v>0</v>
      </c>
      <c r="K13" s="46">
        <v>0</v>
      </c>
      <c r="L13" s="47">
        <v>2</v>
      </c>
      <c r="M13" s="46">
        <v>15.384600000000001</v>
      </c>
      <c r="N13" s="48">
        <v>0</v>
      </c>
      <c r="O13" s="46">
        <v>0</v>
      </c>
      <c r="P13" s="47">
        <v>11</v>
      </c>
      <c r="Q13" s="46">
        <v>84.614999999999995</v>
      </c>
      <c r="R13" s="47">
        <v>0</v>
      </c>
      <c r="S13" s="46">
        <v>0</v>
      </c>
      <c r="T13" s="49">
        <v>0</v>
      </c>
      <c r="U13" s="50">
        <v>0</v>
      </c>
      <c r="V13" s="57">
        <v>0</v>
      </c>
      <c r="W13" s="52">
        <v>0</v>
      </c>
      <c r="X13" s="53">
        <v>1868</v>
      </c>
      <c r="Y13" s="54">
        <v>100</v>
      </c>
    </row>
    <row r="14" spans="1:25" s="19" customFormat="1" ht="15" customHeight="1" x14ac:dyDescent="0.2">
      <c r="A14" s="18" t="s">
        <v>19</v>
      </c>
      <c r="B14" s="20" t="s">
        <v>26</v>
      </c>
      <c r="C14" s="33">
        <v>34</v>
      </c>
      <c r="D14" s="31">
        <v>3</v>
      </c>
      <c r="E14" s="26">
        <v>8.8234999999999992</v>
      </c>
      <c r="F14" s="31">
        <v>31</v>
      </c>
      <c r="G14" s="26">
        <v>91.176000000000002</v>
      </c>
      <c r="H14" s="22">
        <v>0</v>
      </c>
      <c r="I14" s="23">
        <v>0</v>
      </c>
      <c r="J14" s="24">
        <v>1</v>
      </c>
      <c r="K14" s="23">
        <v>3.2258</v>
      </c>
      <c r="L14" s="30">
        <v>14</v>
      </c>
      <c r="M14" s="23">
        <v>45.161299999999997</v>
      </c>
      <c r="N14" s="30">
        <v>7</v>
      </c>
      <c r="O14" s="23">
        <v>22.581</v>
      </c>
      <c r="P14" s="30">
        <v>8</v>
      </c>
      <c r="Q14" s="23">
        <v>25.806000000000001</v>
      </c>
      <c r="R14" s="24">
        <v>0</v>
      </c>
      <c r="S14" s="23">
        <v>0</v>
      </c>
      <c r="T14" s="25">
        <v>1</v>
      </c>
      <c r="U14" s="26">
        <v>3.2258</v>
      </c>
      <c r="V14" s="22">
        <v>4</v>
      </c>
      <c r="W14" s="27">
        <v>11.764699999999999</v>
      </c>
      <c r="X14" s="28">
        <v>1238</v>
      </c>
      <c r="Y14" s="29">
        <v>100</v>
      </c>
    </row>
    <row r="15" spans="1:25" s="19" customFormat="1" ht="15" customHeight="1" x14ac:dyDescent="0.2">
      <c r="A15" s="18" t="s">
        <v>19</v>
      </c>
      <c r="B15" s="55" t="s">
        <v>27</v>
      </c>
      <c r="C15" s="58">
        <v>54</v>
      </c>
      <c r="D15" s="57">
        <v>0</v>
      </c>
      <c r="E15" s="50">
        <v>0</v>
      </c>
      <c r="F15" s="57">
        <v>54</v>
      </c>
      <c r="G15" s="50">
        <v>100</v>
      </c>
      <c r="H15" s="45">
        <v>0</v>
      </c>
      <c r="I15" s="46">
        <v>0</v>
      </c>
      <c r="J15" s="47">
        <v>0</v>
      </c>
      <c r="K15" s="46">
        <v>0</v>
      </c>
      <c r="L15" s="47">
        <v>1</v>
      </c>
      <c r="M15" s="46">
        <v>1.8519000000000001</v>
      </c>
      <c r="N15" s="48">
        <v>39</v>
      </c>
      <c r="O15" s="46">
        <v>72.221999999999994</v>
      </c>
      <c r="P15" s="47">
        <v>13</v>
      </c>
      <c r="Q15" s="46">
        <v>24.074000000000002</v>
      </c>
      <c r="R15" s="48">
        <v>0</v>
      </c>
      <c r="S15" s="46">
        <v>0</v>
      </c>
      <c r="T15" s="49">
        <v>1</v>
      </c>
      <c r="U15" s="50">
        <v>1.8519000000000001</v>
      </c>
      <c r="V15" s="45">
        <v>1</v>
      </c>
      <c r="W15" s="52">
        <v>1.8519000000000001</v>
      </c>
      <c r="X15" s="53">
        <v>235</v>
      </c>
      <c r="Y15" s="54">
        <v>100</v>
      </c>
    </row>
    <row r="16" spans="1:25" s="19" customFormat="1" ht="15" customHeight="1" x14ac:dyDescent="0.2">
      <c r="A16" s="18" t="s">
        <v>19</v>
      </c>
      <c r="B16" s="20" t="s">
        <v>28</v>
      </c>
      <c r="C16" s="33">
        <v>59</v>
      </c>
      <c r="D16" s="22">
        <v>2</v>
      </c>
      <c r="E16" s="26">
        <v>3.3898000000000001</v>
      </c>
      <c r="F16" s="22">
        <v>57</v>
      </c>
      <c r="G16" s="26">
        <v>96.61</v>
      </c>
      <c r="H16" s="31">
        <v>0</v>
      </c>
      <c r="I16" s="23">
        <v>0</v>
      </c>
      <c r="J16" s="30">
        <v>0</v>
      </c>
      <c r="K16" s="23">
        <v>0</v>
      </c>
      <c r="L16" s="24">
        <v>0</v>
      </c>
      <c r="M16" s="23">
        <v>0</v>
      </c>
      <c r="N16" s="30">
        <v>57</v>
      </c>
      <c r="O16" s="23">
        <v>100</v>
      </c>
      <c r="P16" s="24">
        <v>0</v>
      </c>
      <c r="Q16" s="23">
        <v>0</v>
      </c>
      <c r="R16" s="30">
        <v>0</v>
      </c>
      <c r="S16" s="23">
        <v>0</v>
      </c>
      <c r="T16" s="25">
        <v>0</v>
      </c>
      <c r="U16" s="26">
        <v>0</v>
      </c>
      <c r="V16" s="22">
        <v>1</v>
      </c>
      <c r="W16" s="27">
        <v>1.6949000000000001</v>
      </c>
      <c r="X16" s="28">
        <v>221</v>
      </c>
      <c r="Y16" s="29">
        <v>100</v>
      </c>
    </row>
    <row r="17" spans="1:25" s="19" customFormat="1" ht="15" customHeight="1" x14ac:dyDescent="0.2">
      <c r="A17" s="18" t="s">
        <v>19</v>
      </c>
      <c r="B17" s="55" t="s">
        <v>29</v>
      </c>
      <c r="C17" s="44">
        <v>363</v>
      </c>
      <c r="D17" s="45">
        <v>1</v>
      </c>
      <c r="E17" s="50">
        <v>0.27550000000000002</v>
      </c>
      <c r="F17" s="45">
        <v>362</v>
      </c>
      <c r="G17" s="50">
        <v>99.724999999999994</v>
      </c>
      <c r="H17" s="45">
        <v>0</v>
      </c>
      <c r="I17" s="46">
        <v>0</v>
      </c>
      <c r="J17" s="48">
        <v>0</v>
      </c>
      <c r="K17" s="46">
        <v>0</v>
      </c>
      <c r="L17" s="47">
        <v>54</v>
      </c>
      <c r="M17" s="46">
        <v>14.9171</v>
      </c>
      <c r="N17" s="48">
        <v>176</v>
      </c>
      <c r="O17" s="46">
        <v>48.619</v>
      </c>
      <c r="P17" s="48">
        <v>121</v>
      </c>
      <c r="Q17" s="46">
        <v>33.424999999999997</v>
      </c>
      <c r="R17" s="48">
        <v>0</v>
      </c>
      <c r="S17" s="46">
        <v>0</v>
      </c>
      <c r="T17" s="56">
        <v>11</v>
      </c>
      <c r="U17" s="50">
        <v>3.0387</v>
      </c>
      <c r="V17" s="45">
        <v>2</v>
      </c>
      <c r="W17" s="52">
        <v>0.55100000000000005</v>
      </c>
      <c r="X17" s="53">
        <v>3952</v>
      </c>
      <c r="Y17" s="54">
        <v>100</v>
      </c>
    </row>
    <row r="18" spans="1:25" s="19" customFormat="1" ht="15" customHeight="1" x14ac:dyDescent="0.2">
      <c r="A18" s="18" t="s">
        <v>19</v>
      </c>
      <c r="B18" s="20" t="s">
        <v>30</v>
      </c>
      <c r="C18" s="21">
        <v>878</v>
      </c>
      <c r="D18" s="31">
        <v>45</v>
      </c>
      <c r="E18" s="26">
        <v>5.1253000000000002</v>
      </c>
      <c r="F18" s="31">
        <v>833</v>
      </c>
      <c r="G18" s="26">
        <v>94.875</v>
      </c>
      <c r="H18" s="31">
        <v>1</v>
      </c>
      <c r="I18" s="23">
        <v>0.12</v>
      </c>
      <c r="J18" s="24">
        <v>2</v>
      </c>
      <c r="K18" s="23">
        <v>0.24010000000000001</v>
      </c>
      <c r="L18" s="24">
        <v>85</v>
      </c>
      <c r="M18" s="23">
        <v>10.2041</v>
      </c>
      <c r="N18" s="24">
        <v>478</v>
      </c>
      <c r="O18" s="23">
        <v>57.383000000000003</v>
      </c>
      <c r="P18" s="24">
        <v>247</v>
      </c>
      <c r="Q18" s="23">
        <v>29.652000000000001</v>
      </c>
      <c r="R18" s="24">
        <v>0</v>
      </c>
      <c r="S18" s="23">
        <v>0</v>
      </c>
      <c r="T18" s="25">
        <v>20</v>
      </c>
      <c r="U18" s="26">
        <v>2.4009999999999998</v>
      </c>
      <c r="V18" s="22">
        <v>30</v>
      </c>
      <c r="W18" s="27">
        <v>3.4169</v>
      </c>
      <c r="X18" s="28">
        <v>2407</v>
      </c>
      <c r="Y18" s="29">
        <v>100</v>
      </c>
    </row>
    <row r="19" spans="1:25" s="19" customFormat="1" ht="15" customHeight="1" x14ac:dyDescent="0.2">
      <c r="A19" s="18" t="s">
        <v>31</v>
      </c>
      <c r="B19" s="55" t="s">
        <v>32</v>
      </c>
      <c r="C19" s="44">
        <v>11</v>
      </c>
      <c r="D19" s="45">
        <v>1</v>
      </c>
      <c r="E19" s="50">
        <v>9.0908999999999995</v>
      </c>
      <c r="F19" s="45">
        <v>10</v>
      </c>
      <c r="G19" s="50">
        <v>90.909000000000006</v>
      </c>
      <c r="H19" s="45">
        <v>0</v>
      </c>
      <c r="I19" s="46">
        <v>0</v>
      </c>
      <c r="J19" s="47">
        <v>1</v>
      </c>
      <c r="K19" s="46">
        <v>10</v>
      </c>
      <c r="L19" s="47">
        <v>1</v>
      </c>
      <c r="M19" s="46">
        <v>10</v>
      </c>
      <c r="N19" s="47">
        <v>0</v>
      </c>
      <c r="O19" s="46">
        <v>0</v>
      </c>
      <c r="P19" s="47">
        <v>0</v>
      </c>
      <c r="Q19" s="46">
        <v>0</v>
      </c>
      <c r="R19" s="47">
        <v>8</v>
      </c>
      <c r="S19" s="46">
        <v>80</v>
      </c>
      <c r="T19" s="49">
        <v>0</v>
      </c>
      <c r="U19" s="50">
        <v>0</v>
      </c>
      <c r="V19" s="45">
        <v>3</v>
      </c>
      <c r="W19" s="52">
        <v>27.2727</v>
      </c>
      <c r="X19" s="71">
        <v>290</v>
      </c>
      <c r="Y19" s="72">
        <v>100</v>
      </c>
    </row>
    <row r="20" spans="1:25" s="19" customFormat="1" ht="15" customHeight="1" x14ac:dyDescent="0.2">
      <c r="A20" s="18" t="s">
        <v>19</v>
      </c>
      <c r="B20" s="20" t="s">
        <v>33</v>
      </c>
      <c r="C20" s="33">
        <v>3</v>
      </c>
      <c r="D20" s="31">
        <v>0</v>
      </c>
      <c r="E20" s="26">
        <v>0</v>
      </c>
      <c r="F20" s="31">
        <v>3</v>
      </c>
      <c r="G20" s="26">
        <v>100</v>
      </c>
      <c r="H20" s="31">
        <v>0</v>
      </c>
      <c r="I20" s="23">
        <v>0</v>
      </c>
      <c r="J20" s="30">
        <v>0</v>
      </c>
      <c r="K20" s="23">
        <v>0</v>
      </c>
      <c r="L20" s="24">
        <v>0</v>
      </c>
      <c r="M20" s="23">
        <v>0</v>
      </c>
      <c r="N20" s="30">
        <v>0</v>
      </c>
      <c r="O20" s="23">
        <v>0</v>
      </c>
      <c r="P20" s="30">
        <v>1</v>
      </c>
      <c r="Q20" s="23">
        <v>33.332999999999998</v>
      </c>
      <c r="R20" s="30">
        <v>0</v>
      </c>
      <c r="S20" s="23">
        <v>0</v>
      </c>
      <c r="T20" s="25">
        <v>2</v>
      </c>
      <c r="U20" s="26">
        <v>66.666700000000006</v>
      </c>
      <c r="V20" s="22">
        <v>0</v>
      </c>
      <c r="W20" s="27">
        <v>0</v>
      </c>
      <c r="X20" s="28">
        <v>720</v>
      </c>
      <c r="Y20" s="29">
        <v>100</v>
      </c>
    </row>
    <row r="21" spans="1:25" s="19" customFormat="1" ht="15" customHeight="1" x14ac:dyDescent="0.2">
      <c r="A21" s="18" t="s">
        <v>19</v>
      </c>
      <c r="B21" s="55" t="s">
        <v>34</v>
      </c>
      <c r="C21" s="44">
        <v>598</v>
      </c>
      <c r="D21" s="45">
        <v>43</v>
      </c>
      <c r="E21" s="50">
        <v>7.1905999999999999</v>
      </c>
      <c r="F21" s="45">
        <v>555</v>
      </c>
      <c r="G21" s="50">
        <v>92.808999999999997</v>
      </c>
      <c r="H21" s="57">
        <v>2</v>
      </c>
      <c r="I21" s="46">
        <v>0.3604</v>
      </c>
      <c r="J21" s="47">
        <v>3</v>
      </c>
      <c r="K21" s="46">
        <v>0.54049999999999998</v>
      </c>
      <c r="L21" s="48">
        <v>68</v>
      </c>
      <c r="M21" s="46">
        <v>12.2523</v>
      </c>
      <c r="N21" s="47">
        <v>238</v>
      </c>
      <c r="O21" s="46">
        <v>42.883000000000003</v>
      </c>
      <c r="P21" s="47">
        <v>217</v>
      </c>
      <c r="Q21" s="46">
        <v>39.098999999999997</v>
      </c>
      <c r="R21" s="47">
        <v>0</v>
      </c>
      <c r="S21" s="46">
        <v>0</v>
      </c>
      <c r="T21" s="56">
        <v>27</v>
      </c>
      <c r="U21" s="50">
        <v>4.8648999999999996</v>
      </c>
      <c r="V21" s="57">
        <v>23</v>
      </c>
      <c r="W21" s="52">
        <v>3.8462000000000001</v>
      </c>
      <c r="X21" s="53">
        <v>4081</v>
      </c>
      <c r="Y21" s="54">
        <v>100</v>
      </c>
    </row>
    <row r="22" spans="1:25" s="19" customFormat="1" ht="15" customHeight="1" x14ac:dyDescent="0.2">
      <c r="A22" s="18" t="s">
        <v>19</v>
      </c>
      <c r="B22" s="20" t="s">
        <v>35</v>
      </c>
      <c r="C22" s="21">
        <v>179</v>
      </c>
      <c r="D22" s="31">
        <v>9</v>
      </c>
      <c r="E22" s="26">
        <v>5.0278999999999998</v>
      </c>
      <c r="F22" s="31">
        <v>170</v>
      </c>
      <c r="G22" s="26">
        <v>94.971999999999994</v>
      </c>
      <c r="H22" s="22">
        <v>0</v>
      </c>
      <c r="I22" s="23">
        <v>0</v>
      </c>
      <c r="J22" s="30">
        <v>0</v>
      </c>
      <c r="K22" s="23">
        <v>0</v>
      </c>
      <c r="L22" s="30">
        <v>8</v>
      </c>
      <c r="M22" s="23">
        <v>4.7058999999999997</v>
      </c>
      <c r="N22" s="24">
        <v>12</v>
      </c>
      <c r="O22" s="23">
        <v>7.0590000000000002</v>
      </c>
      <c r="P22" s="24">
        <v>131</v>
      </c>
      <c r="Q22" s="23">
        <v>77.058999999999997</v>
      </c>
      <c r="R22" s="24">
        <v>0</v>
      </c>
      <c r="S22" s="23">
        <v>0</v>
      </c>
      <c r="T22" s="32">
        <v>19</v>
      </c>
      <c r="U22" s="26">
        <v>11.176500000000001</v>
      </c>
      <c r="V22" s="31">
        <v>6</v>
      </c>
      <c r="W22" s="27">
        <v>3.3519999999999999</v>
      </c>
      <c r="X22" s="28">
        <v>1879</v>
      </c>
      <c r="Y22" s="29">
        <v>100</v>
      </c>
    </row>
    <row r="23" spans="1:25" s="19" customFormat="1" ht="15" customHeight="1" x14ac:dyDescent="0.2">
      <c r="A23" s="18" t="s">
        <v>19</v>
      </c>
      <c r="B23" s="55" t="s">
        <v>36</v>
      </c>
      <c r="C23" s="44">
        <v>78</v>
      </c>
      <c r="D23" s="57">
        <v>1</v>
      </c>
      <c r="E23" s="50">
        <v>1.2821</v>
      </c>
      <c r="F23" s="57">
        <v>77</v>
      </c>
      <c r="G23" s="50">
        <v>98.718000000000004</v>
      </c>
      <c r="H23" s="45">
        <v>0</v>
      </c>
      <c r="I23" s="46">
        <v>0</v>
      </c>
      <c r="J23" s="47">
        <v>0</v>
      </c>
      <c r="K23" s="46">
        <v>0</v>
      </c>
      <c r="L23" s="47">
        <v>6</v>
      </c>
      <c r="M23" s="46">
        <v>7.7922000000000002</v>
      </c>
      <c r="N23" s="47">
        <v>42</v>
      </c>
      <c r="O23" s="46">
        <v>54.545000000000002</v>
      </c>
      <c r="P23" s="47">
        <v>21</v>
      </c>
      <c r="Q23" s="46">
        <v>27.273</v>
      </c>
      <c r="R23" s="47">
        <v>0</v>
      </c>
      <c r="S23" s="46">
        <v>0</v>
      </c>
      <c r="T23" s="56">
        <v>8</v>
      </c>
      <c r="U23" s="50">
        <v>10.3896</v>
      </c>
      <c r="V23" s="45">
        <v>2</v>
      </c>
      <c r="W23" s="52">
        <v>2.5640999999999998</v>
      </c>
      <c r="X23" s="53">
        <v>1365</v>
      </c>
      <c r="Y23" s="54">
        <v>100</v>
      </c>
    </row>
    <row r="24" spans="1:25" s="19" customFormat="1" ht="15" customHeight="1" x14ac:dyDescent="0.2">
      <c r="A24" s="18" t="s">
        <v>19</v>
      </c>
      <c r="B24" s="20" t="s">
        <v>37</v>
      </c>
      <c r="C24" s="21">
        <v>145</v>
      </c>
      <c r="D24" s="31">
        <v>0</v>
      </c>
      <c r="E24" s="26">
        <v>0</v>
      </c>
      <c r="F24" s="31">
        <v>145</v>
      </c>
      <c r="G24" s="26">
        <v>100</v>
      </c>
      <c r="H24" s="31">
        <v>1</v>
      </c>
      <c r="I24" s="23">
        <v>0.68969999999999998</v>
      </c>
      <c r="J24" s="24">
        <v>1</v>
      </c>
      <c r="K24" s="23">
        <v>0.68969999999999998</v>
      </c>
      <c r="L24" s="30">
        <v>39</v>
      </c>
      <c r="M24" s="23">
        <v>26.896599999999999</v>
      </c>
      <c r="N24" s="24">
        <v>62</v>
      </c>
      <c r="O24" s="23">
        <v>42.759</v>
      </c>
      <c r="P24" s="24">
        <v>38</v>
      </c>
      <c r="Q24" s="23">
        <v>26.207000000000001</v>
      </c>
      <c r="R24" s="24">
        <v>0</v>
      </c>
      <c r="S24" s="23">
        <v>0</v>
      </c>
      <c r="T24" s="32">
        <v>4</v>
      </c>
      <c r="U24" s="26">
        <v>2.7585999999999999</v>
      </c>
      <c r="V24" s="22">
        <v>23</v>
      </c>
      <c r="W24" s="27">
        <v>15.8621</v>
      </c>
      <c r="X24" s="28">
        <v>1356</v>
      </c>
      <c r="Y24" s="29">
        <v>100</v>
      </c>
    </row>
    <row r="25" spans="1:25" s="19" customFormat="1" ht="15" customHeight="1" x14ac:dyDescent="0.2">
      <c r="A25" s="18" t="s">
        <v>19</v>
      </c>
      <c r="B25" s="55" t="s">
        <v>38</v>
      </c>
      <c r="C25" s="58">
        <v>307</v>
      </c>
      <c r="D25" s="45">
        <v>32</v>
      </c>
      <c r="E25" s="50">
        <v>10.423500000000001</v>
      </c>
      <c r="F25" s="45">
        <v>275</v>
      </c>
      <c r="G25" s="50">
        <v>89.576999999999998</v>
      </c>
      <c r="H25" s="45">
        <v>0</v>
      </c>
      <c r="I25" s="46">
        <v>0</v>
      </c>
      <c r="J25" s="47">
        <v>2</v>
      </c>
      <c r="K25" s="46">
        <v>0.72729999999999995</v>
      </c>
      <c r="L25" s="47">
        <v>10</v>
      </c>
      <c r="M25" s="46">
        <v>3.6364000000000001</v>
      </c>
      <c r="N25" s="47">
        <v>77</v>
      </c>
      <c r="O25" s="46">
        <v>28</v>
      </c>
      <c r="P25" s="48">
        <v>170</v>
      </c>
      <c r="Q25" s="46">
        <v>61.817999999999998</v>
      </c>
      <c r="R25" s="47">
        <v>0</v>
      </c>
      <c r="S25" s="46">
        <v>0</v>
      </c>
      <c r="T25" s="56">
        <v>16</v>
      </c>
      <c r="U25" s="50">
        <v>5.8182</v>
      </c>
      <c r="V25" s="45">
        <v>4</v>
      </c>
      <c r="W25" s="52">
        <v>1.3028999999999999</v>
      </c>
      <c r="X25" s="53">
        <v>1407</v>
      </c>
      <c r="Y25" s="54">
        <v>100</v>
      </c>
    </row>
    <row r="26" spans="1:25" s="19" customFormat="1" ht="15" customHeight="1" x14ac:dyDescent="0.2">
      <c r="A26" s="18" t="s">
        <v>19</v>
      </c>
      <c r="B26" s="20" t="s">
        <v>39</v>
      </c>
      <c r="C26" s="21">
        <v>788</v>
      </c>
      <c r="D26" s="22">
        <v>266</v>
      </c>
      <c r="E26" s="26">
        <v>33.756300000000003</v>
      </c>
      <c r="F26" s="22">
        <v>522</v>
      </c>
      <c r="G26" s="26">
        <v>66.244</v>
      </c>
      <c r="H26" s="22">
        <v>3</v>
      </c>
      <c r="I26" s="23">
        <v>0.57469999999999999</v>
      </c>
      <c r="J26" s="30">
        <v>0</v>
      </c>
      <c r="K26" s="23">
        <v>0</v>
      </c>
      <c r="L26" s="30">
        <v>5</v>
      </c>
      <c r="M26" s="23">
        <v>0.95789999999999997</v>
      </c>
      <c r="N26" s="24">
        <v>405</v>
      </c>
      <c r="O26" s="23">
        <v>77.585999999999999</v>
      </c>
      <c r="P26" s="24">
        <v>107</v>
      </c>
      <c r="Q26" s="23">
        <v>20.498000000000001</v>
      </c>
      <c r="R26" s="30">
        <v>0</v>
      </c>
      <c r="S26" s="23">
        <v>0</v>
      </c>
      <c r="T26" s="32">
        <v>2</v>
      </c>
      <c r="U26" s="26">
        <v>0.3831</v>
      </c>
      <c r="V26" s="22">
        <v>0</v>
      </c>
      <c r="W26" s="27">
        <v>0</v>
      </c>
      <c r="X26" s="28">
        <v>1367</v>
      </c>
      <c r="Y26" s="29">
        <v>100</v>
      </c>
    </row>
    <row r="27" spans="1:25" s="19" customFormat="1" ht="15" customHeight="1" x14ac:dyDescent="0.2">
      <c r="A27" s="18" t="s">
        <v>19</v>
      </c>
      <c r="B27" s="55" t="s">
        <v>40</v>
      </c>
      <c r="C27" s="58">
        <v>6</v>
      </c>
      <c r="D27" s="57">
        <v>0</v>
      </c>
      <c r="E27" s="50">
        <v>0</v>
      </c>
      <c r="F27" s="57">
        <v>6</v>
      </c>
      <c r="G27" s="50">
        <v>100</v>
      </c>
      <c r="H27" s="57">
        <v>0</v>
      </c>
      <c r="I27" s="46">
        <v>0</v>
      </c>
      <c r="J27" s="47">
        <v>0</v>
      </c>
      <c r="K27" s="46">
        <v>0</v>
      </c>
      <c r="L27" s="47">
        <v>0</v>
      </c>
      <c r="M27" s="46">
        <v>0</v>
      </c>
      <c r="N27" s="47">
        <v>0</v>
      </c>
      <c r="O27" s="46">
        <v>0</v>
      </c>
      <c r="P27" s="48">
        <v>6</v>
      </c>
      <c r="Q27" s="46">
        <v>100</v>
      </c>
      <c r="R27" s="47">
        <v>0</v>
      </c>
      <c r="S27" s="46">
        <v>0</v>
      </c>
      <c r="T27" s="56">
        <v>0</v>
      </c>
      <c r="U27" s="50">
        <v>0</v>
      </c>
      <c r="V27" s="45">
        <v>0</v>
      </c>
      <c r="W27" s="52">
        <v>0</v>
      </c>
      <c r="X27" s="53">
        <v>589</v>
      </c>
      <c r="Y27" s="54">
        <v>100</v>
      </c>
    </row>
    <row r="28" spans="1:25" s="19" customFormat="1" ht="15" customHeight="1" x14ac:dyDescent="0.2">
      <c r="A28" s="18" t="s">
        <v>19</v>
      </c>
      <c r="B28" s="20" t="s">
        <v>41</v>
      </c>
      <c r="C28" s="33">
        <v>37</v>
      </c>
      <c r="D28" s="22">
        <v>4</v>
      </c>
      <c r="E28" s="26">
        <v>10.8108</v>
      </c>
      <c r="F28" s="22">
        <v>33</v>
      </c>
      <c r="G28" s="26">
        <v>89.188999999999993</v>
      </c>
      <c r="H28" s="31">
        <v>0</v>
      </c>
      <c r="I28" s="23">
        <v>0</v>
      </c>
      <c r="J28" s="24">
        <v>0</v>
      </c>
      <c r="K28" s="23">
        <v>0</v>
      </c>
      <c r="L28" s="24">
        <v>0</v>
      </c>
      <c r="M28" s="23">
        <v>0</v>
      </c>
      <c r="N28" s="24">
        <v>30</v>
      </c>
      <c r="O28" s="23">
        <v>90.909000000000006</v>
      </c>
      <c r="P28" s="30">
        <v>3</v>
      </c>
      <c r="Q28" s="23">
        <v>9.0909999999999993</v>
      </c>
      <c r="R28" s="24">
        <v>0</v>
      </c>
      <c r="S28" s="23">
        <v>0</v>
      </c>
      <c r="T28" s="25">
        <v>0</v>
      </c>
      <c r="U28" s="26">
        <v>0</v>
      </c>
      <c r="V28" s="31">
        <v>0</v>
      </c>
      <c r="W28" s="27">
        <v>0</v>
      </c>
      <c r="X28" s="28">
        <v>1434</v>
      </c>
      <c r="Y28" s="29">
        <v>100</v>
      </c>
    </row>
    <row r="29" spans="1:25" s="19" customFormat="1" ht="15" customHeight="1" x14ac:dyDescent="0.2">
      <c r="A29" s="18" t="s">
        <v>19</v>
      </c>
      <c r="B29" s="55" t="s">
        <v>42</v>
      </c>
      <c r="C29" s="44">
        <v>125</v>
      </c>
      <c r="D29" s="45">
        <v>40</v>
      </c>
      <c r="E29" s="50">
        <v>32</v>
      </c>
      <c r="F29" s="45">
        <v>85</v>
      </c>
      <c r="G29" s="50">
        <v>68</v>
      </c>
      <c r="H29" s="45">
        <v>0</v>
      </c>
      <c r="I29" s="46">
        <v>0</v>
      </c>
      <c r="J29" s="47">
        <v>0</v>
      </c>
      <c r="K29" s="46">
        <v>0</v>
      </c>
      <c r="L29" s="48">
        <v>30</v>
      </c>
      <c r="M29" s="46">
        <v>35.2941</v>
      </c>
      <c r="N29" s="47">
        <v>13</v>
      </c>
      <c r="O29" s="46">
        <v>15.294</v>
      </c>
      <c r="P29" s="48">
        <v>31</v>
      </c>
      <c r="Q29" s="46">
        <v>36.470999999999997</v>
      </c>
      <c r="R29" s="47">
        <v>0</v>
      </c>
      <c r="S29" s="46">
        <v>0</v>
      </c>
      <c r="T29" s="56">
        <v>11</v>
      </c>
      <c r="U29" s="50">
        <v>12.9412</v>
      </c>
      <c r="V29" s="45">
        <v>17</v>
      </c>
      <c r="W29" s="52">
        <v>13.6</v>
      </c>
      <c r="X29" s="53">
        <v>1873</v>
      </c>
      <c r="Y29" s="54">
        <v>100</v>
      </c>
    </row>
    <row r="30" spans="1:25" s="19" customFormat="1" ht="15" customHeight="1" x14ac:dyDescent="0.2">
      <c r="A30" s="18" t="s">
        <v>19</v>
      </c>
      <c r="B30" s="20" t="s">
        <v>43</v>
      </c>
      <c r="C30" s="21">
        <v>22</v>
      </c>
      <c r="D30" s="22">
        <v>2</v>
      </c>
      <c r="E30" s="26">
        <v>9.0908999999999995</v>
      </c>
      <c r="F30" s="22">
        <v>20</v>
      </c>
      <c r="G30" s="26">
        <v>90.909000000000006</v>
      </c>
      <c r="H30" s="31">
        <v>0</v>
      </c>
      <c r="I30" s="23">
        <v>0</v>
      </c>
      <c r="J30" s="30">
        <v>0</v>
      </c>
      <c r="K30" s="23">
        <v>0</v>
      </c>
      <c r="L30" s="24">
        <v>0</v>
      </c>
      <c r="M30" s="23">
        <v>0</v>
      </c>
      <c r="N30" s="24">
        <v>3</v>
      </c>
      <c r="O30" s="23">
        <v>15</v>
      </c>
      <c r="P30" s="24">
        <v>17</v>
      </c>
      <c r="Q30" s="23">
        <v>85</v>
      </c>
      <c r="R30" s="24">
        <v>0</v>
      </c>
      <c r="S30" s="23">
        <v>0</v>
      </c>
      <c r="T30" s="25">
        <v>0</v>
      </c>
      <c r="U30" s="26">
        <v>0</v>
      </c>
      <c r="V30" s="31">
        <v>0</v>
      </c>
      <c r="W30" s="27">
        <v>0</v>
      </c>
      <c r="X30" s="28">
        <v>3616</v>
      </c>
      <c r="Y30" s="29">
        <v>100</v>
      </c>
    </row>
    <row r="31" spans="1:25" s="19" customFormat="1" ht="15" customHeight="1" x14ac:dyDescent="0.2">
      <c r="A31" s="18" t="s">
        <v>19</v>
      </c>
      <c r="B31" s="55" t="s">
        <v>44</v>
      </c>
      <c r="C31" s="58">
        <v>67</v>
      </c>
      <c r="D31" s="45">
        <v>4</v>
      </c>
      <c r="E31" s="50">
        <v>5.9701000000000004</v>
      </c>
      <c r="F31" s="45">
        <v>63</v>
      </c>
      <c r="G31" s="50">
        <v>94.03</v>
      </c>
      <c r="H31" s="45">
        <v>3</v>
      </c>
      <c r="I31" s="46">
        <v>4.7618999999999998</v>
      </c>
      <c r="J31" s="48">
        <v>0</v>
      </c>
      <c r="K31" s="46">
        <v>0</v>
      </c>
      <c r="L31" s="47">
        <v>6</v>
      </c>
      <c r="M31" s="46">
        <v>9.5237999999999996</v>
      </c>
      <c r="N31" s="48">
        <v>21</v>
      </c>
      <c r="O31" s="46">
        <v>33.332999999999998</v>
      </c>
      <c r="P31" s="47">
        <v>32</v>
      </c>
      <c r="Q31" s="46">
        <v>50.793999999999997</v>
      </c>
      <c r="R31" s="47">
        <v>0</v>
      </c>
      <c r="S31" s="46">
        <v>0</v>
      </c>
      <c r="T31" s="49">
        <v>1</v>
      </c>
      <c r="U31" s="50">
        <v>1.5872999999999999</v>
      </c>
      <c r="V31" s="57">
        <v>0</v>
      </c>
      <c r="W31" s="52">
        <v>0</v>
      </c>
      <c r="X31" s="53">
        <v>2170</v>
      </c>
      <c r="Y31" s="54">
        <v>99.953999999999994</v>
      </c>
    </row>
    <row r="32" spans="1:25" s="19" customFormat="1" ht="15" customHeight="1" x14ac:dyDescent="0.2">
      <c r="A32" s="18" t="s">
        <v>19</v>
      </c>
      <c r="B32" s="20" t="s">
        <v>45</v>
      </c>
      <c r="C32" s="21">
        <v>481</v>
      </c>
      <c r="D32" s="31">
        <v>3</v>
      </c>
      <c r="E32" s="26">
        <v>0.62370000000000003</v>
      </c>
      <c r="F32" s="31">
        <v>478</v>
      </c>
      <c r="G32" s="26">
        <v>99.376000000000005</v>
      </c>
      <c r="H32" s="22">
        <v>1</v>
      </c>
      <c r="I32" s="23">
        <v>0.2092</v>
      </c>
      <c r="J32" s="24">
        <v>1</v>
      </c>
      <c r="K32" s="23">
        <v>0.2092</v>
      </c>
      <c r="L32" s="24">
        <v>8</v>
      </c>
      <c r="M32" s="23">
        <v>1.6736</v>
      </c>
      <c r="N32" s="24">
        <v>328</v>
      </c>
      <c r="O32" s="23">
        <v>68.619</v>
      </c>
      <c r="P32" s="30">
        <v>138</v>
      </c>
      <c r="Q32" s="23">
        <v>28.87</v>
      </c>
      <c r="R32" s="30">
        <v>0</v>
      </c>
      <c r="S32" s="23">
        <v>0</v>
      </c>
      <c r="T32" s="32">
        <v>2</v>
      </c>
      <c r="U32" s="26">
        <v>0.41839999999999999</v>
      </c>
      <c r="V32" s="22">
        <v>2</v>
      </c>
      <c r="W32" s="27">
        <v>0.4158</v>
      </c>
      <c r="X32" s="28">
        <v>978</v>
      </c>
      <c r="Y32" s="29">
        <v>100</v>
      </c>
    </row>
    <row r="33" spans="1:25" s="19" customFormat="1" ht="15" customHeight="1" x14ac:dyDescent="0.2">
      <c r="A33" s="18" t="s">
        <v>19</v>
      </c>
      <c r="B33" s="55" t="s">
        <v>46</v>
      </c>
      <c r="C33" s="44">
        <v>139</v>
      </c>
      <c r="D33" s="57">
        <v>2</v>
      </c>
      <c r="E33" s="50">
        <v>1.4388000000000001</v>
      </c>
      <c r="F33" s="57">
        <v>137</v>
      </c>
      <c r="G33" s="50">
        <v>98.561000000000007</v>
      </c>
      <c r="H33" s="57">
        <v>0</v>
      </c>
      <c r="I33" s="46">
        <v>0</v>
      </c>
      <c r="J33" s="47">
        <v>1</v>
      </c>
      <c r="K33" s="46">
        <v>0.72989999999999999</v>
      </c>
      <c r="L33" s="48">
        <v>2</v>
      </c>
      <c r="M33" s="46">
        <v>1.4599</v>
      </c>
      <c r="N33" s="47">
        <v>92</v>
      </c>
      <c r="O33" s="46">
        <v>67.153000000000006</v>
      </c>
      <c r="P33" s="47">
        <v>39</v>
      </c>
      <c r="Q33" s="46">
        <v>28.466999999999999</v>
      </c>
      <c r="R33" s="48">
        <v>0</v>
      </c>
      <c r="S33" s="46">
        <v>0</v>
      </c>
      <c r="T33" s="56">
        <v>3</v>
      </c>
      <c r="U33" s="50">
        <v>2.1898</v>
      </c>
      <c r="V33" s="57">
        <v>1</v>
      </c>
      <c r="W33" s="52">
        <v>0.71940000000000004</v>
      </c>
      <c r="X33" s="53">
        <v>2372</v>
      </c>
      <c r="Y33" s="54">
        <v>100</v>
      </c>
    </row>
    <row r="34" spans="1:25" s="19" customFormat="1" ht="15" customHeight="1" x14ac:dyDescent="0.2">
      <c r="A34" s="18" t="s">
        <v>19</v>
      </c>
      <c r="B34" s="20" t="s">
        <v>47</v>
      </c>
      <c r="C34" s="33">
        <v>1</v>
      </c>
      <c r="D34" s="31">
        <v>0</v>
      </c>
      <c r="E34" s="26">
        <v>0</v>
      </c>
      <c r="F34" s="31">
        <v>1</v>
      </c>
      <c r="G34" s="26">
        <v>100</v>
      </c>
      <c r="H34" s="22">
        <v>0</v>
      </c>
      <c r="I34" s="23">
        <v>0</v>
      </c>
      <c r="J34" s="24">
        <v>0</v>
      </c>
      <c r="K34" s="23">
        <v>0</v>
      </c>
      <c r="L34" s="30">
        <v>0</v>
      </c>
      <c r="M34" s="23">
        <v>0</v>
      </c>
      <c r="N34" s="24">
        <v>0</v>
      </c>
      <c r="O34" s="23">
        <v>0</v>
      </c>
      <c r="P34" s="30">
        <v>1</v>
      </c>
      <c r="Q34" s="23">
        <v>100</v>
      </c>
      <c r="R34" s="30">
        <v>0</v>
      </c>
      <c r="S34" s="23">
        <v>0</v>
      </c>
      <c r="T34" s="25">
        <v>0</v>
      </c>
      <c r="U34" s="26">
        <v>0</v>
      </c>
      <c r="V34" s="31">
        <v>0</v>
      </c>
      <c r="W34" s="27">
        <v>0</v>
      </c>
      <c r="X34" s="28">
        <v>825</v>
      </c>
      <c r="Y34" s="29">
        <v>100</v>
      </c>
    </row>
    <row r="35" spans="1:25" s="19" customFormat="1" ht="15" customHeight="1" x14ac:dyDescent="0.2">
      <c r="A35" s="18" t="s">
        <v>19</v>
      </c>
      <c r="B35" s="55" t="s">
        <v>48</v>
      </c>
      <c r="C35" s="58">
        <v>83</v>
      </c>
      <c r="D35" s="57">
        <v>1</v>
      </c>
      <c r="E35" s="50">
        <v>1.2048000000000001</v>
      </c>
      <c r="F35" s="57">
        <v>82</v>
      </c>
      <c r="G35" s="50">
        <v>98.795000000000002</v>
      </c>
      <c r="H35" s="57">
        <v>0</v>
      </c>
      <c r="I35" s="46">
        <v>0</v>
      </c>
      <c r="J35" s="47">
        <v>0</v>
      </c>
      <c r="K35" s="46">
        <v>0</v>
      </c>
      <c r="L35" s="48">
        <v>16</v>
      </c>
      <c r="M35" s="46">
        <v>19.5122</v>
      </c>
      <c r="N35" s="47">
        <v>42</v>
      </c>
      <c r="O35" s="46">
        <v>51.22</v>
      </c>
      <c r="P35" s="48">
        <v>18</v>
      </c>
      <c r="Q35" s="46">
        <v>21.951000000000001</v>
      </c>
      <c r="R35" s="47">
        <v>0</v>
      </c>
      <c r="S35" s="46">
        <v>0</v>
      </c>
      <c r="T35" s="56">
        <v>6</v>
      </c>
      <c r="U35" s="50">
        <v>7.3170999999999999</v>
      </c>
      <c r="V35" s="57">
        <v>1</v>
      </c>
      <c r="W35" s="52">
        <v>1.2048000000000001</v>
      </c>
      <c r="X35" s="53">
        <v>1064</v>
      </c>
      <c r="Y35" s="54">
        <v>100</v>
      </c>
    </row>
    <row r="36" spans="1:25" s="19" customFormat="1" ht="15" customHeight="1" x14ac:dyDescent="0.2">
      <c r="A36" s="18" t="s">
        <v>19</v>
      </c>
      <c r="B36" s="20" t="s">
        <v>49</v>
      </c>
      <c r="C36" s="33">
        <v>364</v>
      </c>
      <c r="D36" s="31">
        <v>38</v>
      </c>
      <c r="E36" s="26">
        <v>10.4396</v>
      </c>
      <c r="F36" s="31">
        <v>326</v>
      </c>
      <c r="G36" s="26">
        <v>89.56</v>
      </c>
      <c r="H36" s="31">
        <v>1</v>
      </c>
      <c r="I36" s="23">
        <v>0.30669999999999997</v>
      </c>
      <c r="J36" s="24">
        <v>2</v>
      </c>
      <c r="K36" s="23">
        <v>0.61350000000000005</v>
      </c>
      <c r="L36" s="24">
        <v>86</v>
      </c>
      <c r="M36" s="23">
        <v>26.380400000000002</v>
      </c>
      <c r="N36" s="30">
        <v>161</v>
      </c>
      <c r="O36" s="23">
        <v>49.387</v>
      </c>
      <c r="P36" s="30">
        <v>50</v>
      </c>
      <c r="Q36" s="23">
        <v>15.337</v>
      </c>
      <c r="R36" s="24">
        <v>4</v>
      </c>
      <c r="S36" s="23">
        <v>1.2270000000000001</v>
      </c>
      <c r="T36" s="32">
        <v>22</v>
      </c>
      <c r="U36" s="26">
        <v>6.7484999999999999</v>
      </c>
      <c r="V36" s="22">
        <v>58</v>
      </c>
      <c r="W36" s="27">
        <v>15.934100000000001</v>
      </c>
      <c r="X36" s="28">
        <v>658</v>
      </c>
      <c r="Y36" s="29">
        <v>100</v>
      </c>
    </row>
    <row r="37" spans="1:25" s="19" customFormat="1" ht="15" customHeight="1" x14ac:dyDescent="0.2">
      <c r="A37" s="18" t="s">
        <v>19</v>
      </c>
      <c r="B37" s="55" t="s">
        <v>50</v>
      </c>
      <c r="C37" s="44">
        <v>3</v>
      </c>
      <c r="D37" s="57">
        <v>0</v>
      </c>
      <c r="E37" s="50">
        <v>0</v>
      </c>
      <c r="F37" s="57">
        <v>3</v>
      </c>
      <c r="G37" s="50">
        <v>100</v>
      </c>
      <c r="H37" s="45">
        <v>0</v>
      </c>
      <c r="I37" s="46">
        <v>0</v>
      </c>
      <c r="J37" s="47">
        <v>0</v>
      </c>
      <c r="K37" s="46">
        <v>0</v>
      </c>
      <c r="L37" s="47">
        <v>0</v>
      </c>
      <c r="M37" s="46">
        <v>0</v>
      </c>
      <c r="N37" s="47">
        <v>0</v>
      </c>
      <c r="O37" s="46">
        <v>0</v>
      </c>
      <c r="P37" s="47">
        <v>3</v>
      </c>
      <c r="Q37" s="46">
        <v>100</v>
      </c>
      <c r="R37" s="48">
        <v>0</v>
      </c>
      <c r="S37" s="46">
        <v>0</v>
      </c>
      <c r="T37" s="56">
        <v>0</v>
      </c>
      <c r="U37" s="50">
        <v>0</v>
      </c>
      <c r="V37" s="45">
        <v>0</v>
      </c>
      <c r="W37" s="52">
        <v>0</v>
      </c>
      <c r="X37" s="53">
        <v>483</v>
      </c>
      <c r="Y37" s="54">
        <v>100</v>
      </c>
    </row>
    <row r="38" spans="1:25" s="19" customFormat="1" ht="15" customHeight="1" x14ac:dyDescent="0.2">
      <c r="A38" s="18" t="s">
        <v>19</v>
      </c>
      <c r="B38" s="20" t="s">
        <v>51</v>
      </c>
      <c r="C38" s="21">
        <v>103</v>
      </c>
      <c r="D38" s="31">
        <v>1</v>
      </c>
      <c r="E38" s="26">
        <v>0.97089999999999999</v>
      </c>
      <c r="F38" s="31">
        <v>102</v>
      </c>
      <c r="G38" s="26">
        <v>99.028999999999996</v>
      </c>
      <c r="H38" s="22">
        <v>0</v>
      </c>
      <c r="I38" s="23">
        <v>0</v>
      </c>
      <c r="J38" s="24">
        <v>2</v>
      </c>
      <c r="K38" s="23">
        <v>1.9608000000000001</v>
      </c>
      <c r="L38" s="24">
        <v>18</v>
      </c>
      <c r="M38" s="23">
        <v>17.647099999999998</v>
      </c>
      <c r="N38" s="24">
        <v>46</v>
      </c>
      <c r="O38" s="23">
        <v>45.097999999999999</v>
      </c>
      <c r="P38" s="24">
        <v>35</v>
      </c>
      <c r="Q38" s="23">
        <v>34.314</v>
      </c>
      <c r="R38" s="24">
        <v>0</v>
      </c>
      <c r="S38" s="23">
        <v>0</v>
      </c>
      <c r="T38" s="25">
        <v>1</v>
      </c>
      <c r="U38" s="26">
        <v>0.98040000000000005</v>
      </c>
      <c r="V38" s="22">
        <v>0</v>
      </c>
      <c r="W38" s="27">
        <v>0</v>
      </c>
      <c r="X38" s="28">
        <v>2577</v>
      </c>
      <c r="Y38" s="29">
        <v>100</v>
      </c>
    </row>
    <row r="39" spans="1:25" s="19" customFormat="1" ht="15" customHeight="1" x14ac:dyDescent="0.2">
      <c r="A39" s="18" t="s">
        <v>19</v>
      </c>
      <c r="B39" s="55" t="s">
        <v>52</v>
      </c>
      <c r="C39" s="44">
        <v>16</v>
      </c>
      <c r="D39" s="45">
        <v>0</v>
      </c>
      <c r="E39" s="50">
        <v>0</v>
      </c>
      <c r="F39" s="45">
        <v>16</v>
      </c>
      <c r="G39" s="50">
        <v>100</v>
      </c>
      <c r="H39" s="57">
        <v>1</v>
      </c>
      <c r="I39" s="46">
        <v>6.25</v>
      </c>
      <c r="J39" s="47">
        <v>1</v>
      </c>
      <c r="K39" s="46">
        <v>6.25</v>
      </c>
      <c r="L39" s="48">
        <v>10</v>
      </c>
      <c r="M39" s="46">
        <v>62.5</v>
      </c>
      <c r="N39" s="47">
        <v>0</v>
      </c>
      <c r="O39" s="46">
        <v>0</v>
      </c>
      <c r="P39" s="48">
        <v>4</v>
      </c>
      <c r="Q39" s="46">
        <v>25</v>
      </c>
      <c r="R39" s="47">
        <v>0</v>
      </c>
      <c r="S39" s="46">
        <v>0</v>
      </c>
      <c r="T39" s="56">
        <v>0</v>
      </c>
      <c r="U39" s="50">
        <v>0</v>
      </c>
      <c r="V39" s="45">
        <v>8</v>
      </c>
      <c r="W39" s="52">
        <v>50</v>
      </c>
      <c r="X39" s="53">
        <v>880</v>
      </c>
      <c r="Y39" s="54">
        <v>100</v>
      </c>
    </row>
    <row r="40" spans="1:25" s="19" customFormat="1" ht="15" customHeight="1" x14ac:dyDescent="0.2">
      <c r="A40" s="18" t="s">
        <v>19</v>
      </c>
      <c r="B40" s="20" t="s">
        <v>53</v>
      </c>
      <c r="C40" s="33">
        <v>184</v>
      </c>
      <c r="D40" s="31">
        <v>10</v>
      </c>
      <c r="E40" s="26">
        <v>5.4348000000000001</v>
      </c>
      <c r="F40" s="31">
        <v>174</v>
      </c>
      <c r="G40" s="26">
        <v>94.564999999999998</v>
      </c>
      <c r="H40" s="22">
        <v>1</v>
      </c>
      <c r="I40" s="23">
        <v>0.57469999999999999</v>
      </c>
      <c r="J40" s="24">
        <v>1</v>
      </c>
      <c r="K40" s="23">
        <v>0.57469999999999999</v>
      </c>
      <c r="L40" s="24">
        <v>13</v>
      </c>
      <c r="M40" s="23">
        <v>7.4713000000000003</v>
      </c>
      <c r="N40" s="30">
        <v>49</v>
      </c>
      <c r="O40" s="23">
        <v>28.161000000000001</v>
      </c>
      <c r="P40" s="30">
        <v>99</v>
      </c>
      <c r="Q40" s="23">
        <v>56.896999999999998</v>
      </c>
      <c r="R40" s="24">
        <v>0</v>
      </c>
      <c r="S40" s="23">
        <v>0</v>
      </c>
      <c r="T40" s="25">
        <v>11</v>
      </c>
      <c r="U40" s="26">
        <v>6.3217999999999996</v>
      </c>
      <c r="V40" s="22">
        <v>4</v>
      </c>
      <c r="W40" s="27">
        <v>2.1739000000000002</v>
      </c>
      <c r="X40" s="28">
        <v>4916</v>
      </c>
      <c r="Y40" s="29">
        <v>100</v>
      </c>
    </row>
    <row r="41" spans="1:25" s="19" customFormat="1" ht="15" customHeight="1" x14ac:dyDescent="0.2">
      <c r="A41" s="18" t="s">
        <v>19</v>
      </c>
      <c r="B41" s="55" t="s">
        <v>54</v>
      </c>
      <c r="C41" s="44">
        <v>156</v>
      </c>
      <c r="D41" s="45">
        <v>15</v>
      </c>
      <c r="E41" s="50">
        <v>9.6153999999999993</v>
      </c>
      <c r="F41" s="45">
        <v>141</v>
      </c>
      <c r="G41" s="50">
        <v>90.385000000000005</v>
      </c>
      <c r="H41" s="57">
        <v>1</v>
      </c>
      <c r="I41" s="46">
        <v>0.70920000000000005</v>
      </c>
      <c r="J41" s="47">
        <v>0</v>
      </c>
      <c r="K41" s="46">
        <v>0</v>
      </c>
      <c r="L41" s="47">
        <v>12</v>
      </c>
      <c r="M41" s="46">
        <v>8.5106000000000002</v>
      </c>
      <c r="N41" s="47">
        <v>74</v>
      </c>
      <c r="O41" s="46">
        <v>52.481999999999999</v>
      </c>
      <c r="P41" s="48">
        <v>49</v>
      </c>
      <c r="Q41" s="46">
        <v>34.752000000000002</v>
      </c>
      <c r="R41" s="48">
        <v>0</v>
      </c>
      <c r="S41" s="46">
        <v>0</v>
      </c>
      <c r="T41" s="49">
        <v>5</v>
      </c>
      <c r="U41" s="50">
        <v>3.5461</v>
      </c>
      <c r="V41" s="57">
        <v>7</v>
      </c>
      <c r="W41" s="52">
        <v>4.4871999999999996</v>
      </c>
      <c r="X41" s="53">
        <v>2618</v>
      </c>
      <c r="Y41" s="54">
        <v>100</v>
      </c>
    </row>
    <row r="42" spans="1:25" s="19" customFormat="1" ht="15" customHeight="1" x14ac:dyDescent="0.2">
      <c r="A42" s="18" t="s">
        <v>19</v>
      </c>
      <c r="B42" s="20" t="s">
        <v>55</v>
      </c>
      <c r="C42" s="33">
        <v>18</v>
      </c>
      <c r="D42" s="31">
        <v>0</v>
      </c>
      <c r="E42" s="26">
        <v>0</v>
      </c>
      <c r="F42" s="31">
        <v>18</v>
      </c>
      <c r="G42" s="26">
        <v>100</v>
      </c>
      <c r="H42" s="22">
        <v>2</v>
      </c>
      <c r="I42" s="23">
        <v>11.1111</v>
      </c>
      <c r="J42" s="24">
        <v>0</v>
      </c>
      <c r="K42" s="23">
        <v>0</v>
      </c>
      <c r="L42" s="24">
        <v>0</v>
      </c>
      <c r="M42" s="23">
        <v>0</v>
      </c>
      <c r="N42" s="30">
        <v>7</v>
      </c>
      <c r="O42" s="23">
        <v>38.889000000000003</v>
      </c>
      <c r="P42" s="30">
        <v>9</v>
      </c>
      <c r="Q42" s="23">
        <v>50</v>
      </c>
      <c r="R42" s="30">
        <v>0</v>
      </c>
      <c r="S42" s="23">
        <v>0</v>
      </c>
      <c r="T42" s="25">
        <v>0</v>
      </c>
      <c r="U42" s="26">
        <v>0</v>
      </c>
      <c r="V42" s="22">
        <v>1</v>
      </c>
      <c r="W42" s="27">
        <v>5.5556000000000001</v>
      </c>
      <c r="X42" s="28">
        <v>481</v>
      </c>
      <c r="Y42" s="29">
        <v>100</v>
      </c>
    </row>
    <row r="43" spans="1:25" s="19" customFormat="1" ht="15" customHeight="1" x14ac:dyDescent="0.2">
      <c r="A43" s="18" t="s">
        <v>19</v>
      </c>
      <c r="B43" s="55" t="s">
        <v>56</v>
      </c>
      <c r="C43" s="44">
        <v>769</v>
      </c>
      <c r="D43" s="57">
        <v>17</v>
      </c>
      <c r="E43" s="50">
        <v>2.2107000000000001</v>
      </c>
      <c r="F43" s="57">
        <v>752</v>
      </c>
      <c r="G43" s="50">
        <v>97.789000000000001</v>
      </c>
      <c r="H43" s="45">
        <v>0</v>
      </c>
      <c r="I43" s="46">
        <v>0</v>
      </c>
      <c r="J43" s="47">
        <v>1</v>
      </c>
      <c r="K43" s="46">
        <v>0.13300000000000001</v>
      </c>
      <c r="L43" s="48">
        <v>14</v>
      </c>
      <c r="M43" s="46">
        <v>1.8616999999999999</v>
      </c>
      <c r="N43" s="47">
        <v>536</v>
      </c>
      <c r="O43" s="46">
        <v>71.277000000000001</v>
      </c>
      <c r="P43" s="47">
        <v>165</v>
      </c>
      <c r="Q43" s="46">
        <v>21.940999999999999</v>
      </c>
      <c r="R43" s="47">
        <v>0</v>
      </c>
      <c r="S43" s="46">
        <v>0</v>
      </c>
      <c r="T43" s="49">
        <v>36</v>
      </c>
      <c r="U43" s="50">
        <v>4.7872000000000003</v>
      </c>
      <c r="V43" s="57">
        <v>13</v>
      </c>
      <c r="W43" s="52">
        <v>1.6904999999999999</v>
      </c>
      <c r="X43" s="53">
        <v>3631</v>
      </c>
      <c r="Y43" s="54">
        <v>100</v>
      </c>
    </row>
    <row r="44" spans="1:25" s="19" customFormat="1" ht="15" customHeight="1" x14ac:dyDescent="0.2">
      <c r="A44" s="18" t="s">
        <v>19</v>
      </c>
      <c r="B44" s="20" t="s">
        <v>57</v>
      </c>
      <c r="C44" s="21">
        <v>104</v>
      </c>
      <c r="D44" s="31">
        <v>4</v>
      </c>
      <c r="E44" s="26">
        <v>3.8462000000000001</v>
      </c>
      <c r="F44" s="31">
        <v>100</v>
      </c>
      <c r="G44" s="26">
        <v>96.153999999999996</v>
      </c>
      <c r="H44" s="22">
        <v>31</v>
      </c>
      <c r="I44" s="23">
        <v>31</v>
      </c>
      <c r="J44" s="30">
        <v>0</v>
      </c>
      <c r="K44" s="23">
        <v>0</v>
      </c>
      <c r="L44" s="24">
        <v>3</v>
      </c>
      <c r="M44" s="23">
        <v>3</v>
      </c>
      <c r="N44" s="24">
        <v>17</v>
      </c>
      <c r="O44" s="23">
        <v>17</v>
      </c>
      <c r="P44" s="24">
        <v>41</v>
      </c>
      <c r="Q44" s="23">
        <v>41</v>
      </c>
      <c r="R44" s="30">
        <v>0</v>
      </c>
      <c r="S44" s="23">
        <v>0</v>
      </c>
      <c r="T44" s="32">
        <v>8</v>
      </c>
      <c r="U44" s="26">
        <v>8</v>
      </c>
      <c r="V44" s="31">
        <v>4</v>
      </c>
      <c r="W44" s="27">
        <v>3.8462000000000001</v>
      </c>
      <c r="X44" s="28">
        <v>1815</v>
      </c>
      <c r="Y44" s="29">
        <v>100</v>
      </c>
    </row>
    <row r="45" spans="1:25" s="19" customFormat="1" ht="15" customHeight="1" x14ac:dyDescent="0.2">
      <c r="A45" s="18" t="s">
        <v>19</v>
      </c>
      <c r="B45" s="55" t="s">
        <v>58</v>
      </c>
      <c r="C45" s="44">
        <v>26</v>
      </c>
      <c r="D45" s="45">
        <v>0</v>
      </c>
      <c r="E45" s="50">
        <v>0</v>
      </c>
      <c r="F45" s="45">
        <v>26</v>
      </c>
      <c r="G45" s="50">
        <v>100</v>
      </c>
      <c r="H45" s="57">
        <v>1</v>
      </c>
      <c r="I45" s="46">
        <v>3.8462000000000001</v>
      </c>
      <c r="J45" s="47">
        <v>0</v>
      </c>
      <c r="K45" s="46">
        <v>0</v>
      </c>
      <c r="L45" s="48">
        <v>7</v>
      </c>
      <c r="M45" s="46">
        <v>26.923100000000002</v>
      </c>
      <c r="N45" s="47">
        <v>2</v>
      </c>
      <c r="O45" s="46">
        <v>7.6920000000000002</v>
      </c>
      <c r="P45" s="48">
        <v>15</v>
      </c>
      <c r="Q45" s="46">
        <v>57.692</v>
      </c>
      <c r="R45" s="47">
        <v>0</v>
      </c>
      <c r="S45" s="46">
        <v>0</v>
      </c>
      <c r="T45" s="49">
        <v>1</v>
      </c>
      <c r="U45" s="50">
        <v>3.8462000000000001</v>
      </c>
      <c r="V45" s="57">
        <v>4</v>
      </c>
      <c r="W45" s="52">
        <v>15.384600000000001</v>
      </c>
      <c r="X45" s="53">
        <v>1283</v>
      </c>
      <c r="Y45" s="54">
        <v>100</v>
      </c>
    </row>
    <row r="46" spans="1:25" s="19" customFormat="1" ht="15" customHeight="1" x14ac:dyDescent="0.2">
      <c r="A46" s="18" t="s">
        <v>19</v>
      </c>
      <c r="B46" s="20" t="s">
        <v>59</v>
      </c>
      <c r="C46" s="21">
        <v>319</v>
      </c>
      <c r="D46" s="22">
        <v>7</v>
      </c>
      <c r="E46" s="26">
        <v>2.1943999999999999</v>
      </c>
      <c r="F46" s="22">
        <v>312</v>
      </c>
      <c r="G46" s="26">
        <v>97.805999999999997</v>
      </c>
      <c r="H46" s="22">
        <v>0</v>
      </c>
      <c r="I46" s="23">
        <v>0</v>
      </c>
      <c r="J46" s="24">
        <v>4</v>
      </c>
      <c r="K46" s="23">
        <v>1.2821</v>
      </c>
      <c r="L46" s="24">
        <v>30</v>
      </c>
      <c r="M46" s="23">
        <v>9.6153999999999993</v>
      </c>
      <c r="N46" s="24">
        <v>98</v>
      </c>
      <c r="O46" s="23">
        <v>31.41</v>
      </c>
      <c r="P46" s="30">
        <v>166</v>
      </c>
      <c r="Q46" s="23">
        <v>53.204999999999998</v>
      </c>
      <c r="R46" s="30">
        <v>0</v>
      </c>
      <c r="S46" s="23">
        <v>0</v>
      </c>
      <c r="T46" s="32">
        <v>14</v>
      </c>
      <c r="U46" s="26">
        <v>4.4871999999999996</v>
      </c>
      <c r="V46" s="22">
        <v>8</v>
      </c>
      <c r="W46" s="27">
        <v>2.5078</v>
      </c>
      <c r="X46" s="28">
        <v>3027</v>
      </c>
      <c r="Y46" s="29">
        <v>100</v>
      </c>
    </row>
    <row r="47" spans="1:25" s="19" customFormat="1" ht="15" customHeight="1" x14ac:dyDescent="0.2">
      <c r="A47" s="18" t="s">
        <v>19</v>
      </c>
      <c r="B47" s="55" t="s">
        <v>60</v>
      </c>
      <c r="C47" s="58">
        <v>10</v>
      </c>
      <c r="D47" s="57">
        <v>0</v>
      </c>
      <c r="E47" s="50">
        <v>0</v>
      </c>
      <c r="F47" s="57">
        <v>10</v>
      </c>
      <c r="G47" s="50">
        <v>100</v>
      </c>
      <c r="H47" s="45">
        <v>1</v>
      </c>
      <c r="I47" s="46">
        <v>10</v>
      </c>
      <c r="J47" s="48">
        <v>0</v>
      </c>
      <c r="K47" s="46">
        <v>0</v>
      </c>
      <c r="L47" s="48">
        <v>2</v>
      </c>
      <c r="M47" s="46">
        <v>20</v>
      </c>
      <c r="N47" s="48">
        <v>2</v>
      </c>
      <c r="O47" s="46">
        <v>20</v>
      </c>
      <c r="P47" s="48">
        <v>4</v>
      </c>
      <c r="Q47" s="46">
        <v>40</v>
      </c>
      <c r="R47" s="47">
        <v>0</v>
      </c>
      <c r="S47" s="46">
        <v>0</v>
      </c>
      <c r="T47" s="49">
        <v>1</v>
      </c>
      <c r="U47" s="50">
        <v>10</v>
      </c>
      <c r="V47" s="45">
        <v>1</v>
      </c>
      <c r="W47" s="52">
        <v>10</v>
      </c>
      <c r="X47" s="53">
        <v>308</v>
      </c>
      <c r="Y47" s="54">
        <v>100</v>
      </c>
    </row>
    <row r="48" spans="1:25" s="19" customFormat="1" ht="15" customHeight="1" x14ac:dyDescent="0.2">
      <c r="A48" s="18" t="s">
        <v>19</v>
      </c>
      <c r="B48" s="20" t="s">
        <v>61</v>
      </c>
      <c r="C48" s="21">
        <v>479</v>
      </c>
      <c r="D48" s="31">
        <v>35</v>
      </c>
      <c r="E48" s="26">
        <v>7.3068999999999997</v>
      </c>
      <c r="F48" s="31">
        <v>444</v>
      </c>
      <c r="G48" s="26">
        <v>92.692999999999998</v>
      </c>
      <c r="H48" s="31">
        <v>1</v>
      </c>
      <c r="I48" s="23">
        <v>0.22520000000000001</v>
      </c>
      <c r="J48" s="24">
        <v>0</v>
      </c>
      <c r="K48" s="23">
        <v>0</v>
      </c>
      <c r="L48" s="30">
        <v>16</v>
      </c>
      <c r="M48" s="23">
        <v>3.6036000000000001</v>
      </c>
      <c r="N48" s="24">
        <v>287</v>
      </c>
      <c r="O48" s="23">
        <v>64.64</v>
      </c>
      <c r="P48" s="24">
        <v>128</v>
      </c>
      <c r="Q48" s="23">
        <v>28.829000000000001</v>
      </c>
      <c r="R48" s="30">
        <v>0</v>
      </c>
      <c r="S48" s="23">
        <v>0</v>
      </c>
      <c r="T48" s="32">
        <v>12</v>
      </c>
      <c r="U48" s="26">
        <v>2.7027000000000001</v>
      </c>
      <c r="V48" s="31">
        <v>13</v>
      </c>
      <c r="W48" s="27">
        <v>2.714</v>
      </c>
      <c r="X48" s="28">
        <v>1236</v>
      </c>
      <c r="Y48" s="29">
        <v>100</v>
      </c>
    </row>
    <row r="49" spans="1:25" s="19" customFormat="1" ht="15" customHeight="1" x14ac:dyDescent="0.2">
      <c r="A49" s="18" t="s">
        <v>19</v>
      </c>
      <c r="B49" s="55" t="s">
        <v>62</v>
      </c>
      <c r="C49" s="58">
        <v>5</v>
      </c>
      <c r="D49" s="57">
        <v>0</v>
      </c>
      <c r="E49" s="50">
        <v>0</v>
      </c>
      <c r="F49" s="57">
        <v>5</v>
      </c>
      <c r="G49" s="50">
        <v>100</v>
      </c>
      <c r="H49" s="45">
        <v>2</v>
      </c>
      <c r="I49" s="46">
        <v>40</v>
      </c>
      <c r="J49" s="47">
        <v>0</v>
      </c>
      <c r="K49" s="46">
        <v>0</v>
      </c>
      <c r="L49" s="47">
        <v>0</v>
      </c>
      <c r="M49" s="46">
        <v>0</v>
      </c>
      <c r="N49" s="47">
        <v>0</v>
      </c>
      <c r="O49" s="46">
        <v>0</v>
      </c>
      <c r="P49" s="48">
        <v>3</v>
      </c>
      <c r="Q49" s="46">
        <v>60</v>
      </c>
      <c r="R49" s="48">
        <v>0</v>
      </c>
      <c r="S49" s="46">
        <v>0</v>
      </c>
      <c r="T49" s="49">
        <v>0</v>
      </c>
      <c r="U49" s="50">
        <v>0</v>
      </c>
      <c r="V49" s="57">
        <v>0</v>
      </c>
      <c r="W49" s="52">
        <v>0</v>
      </c>
      <c r="X49" s="53">
        <v>688</v>
      </c>
      <c r="Y49" s="54">
        <v>100</v>
      </c>
    </row>
    <row r="50" spans="1:25" s="19" customFormat="1" ht="15" customHeight="1" x14ac:dyDescent="0.2">
      <c r="A50" s="18" t="s">
        <v>19</v>
      </c>
      <c r="B50" s="20" t="s">
        <v>63</v>
      </c>
      <c r="C50" s="21">
        <v>1151</v>
      </c>
      <c r="D50" s="22">
        <v>85</v>
      </c>
      <c r="E50" s="26">
        <v>7.3849</v>
      </c>
      <c r="F50" s="22">
        <v>1066</v>
      </c>
      <c r="G50" s="26">
        <v>92.614999999999995</v>
      </c>
      <c r="H50" s="22">
        <v>3</v>
      </c>
      <c r="I50" s="23">
        <v>0.28139999999999998</v>
      </c>
      <c r="J50" s="24">
        <v>1</v>
      </c>
      <c r="K50" s="23">
        <v>9.3799999999999994E-2</v>
      </c>
      <c r="L50" s="30">
        <v>36</v>
      </c>
      <c r="M50" s="23">
        <v>3.3771</v>
      </c>
      <c r="N50" s="24">
        <v>556</v>
      </c>
      <c r="O50" s="23">
        <v>52.158000000000001</v>
      </c>
      <c r="P50" s="24">
        <v>461</v>
      </c>
      <c r="Q50" s="23">
        <v>43.246000000000002</v>
      </c>
      <c r="R50" s="30">
        <v>0</v>
      </c>
      <c r="S50" s="23">
        <v>0</v>
      </c>
      <c r="T50" s="32">
        <v>9</v>
      </c>
      <c r="U50" s="26">
        <v>0.84430000000000005</v>
      </c>
      <c r="V50" s="22">
        <v>16</v>
      </c>
      <c r="W50" s="27">
        <v>1.3900999999999999</v>
      </c>
      <c r="X50" s="28">
        <v>1818</v>
      </c>
      <c r="Y50" s="29">
        <v>100</v>
      </c>
    </row>
    <row r="51" spans="1:25" s="19" customFormat="1" ht="15" customHeight="1" x14ac:dyDescent="0.2">
      <c r="A51" s="18" t="s">
        <v>19</v>
      </c>
      <c r="B51" s="55" t="s">
        <v>64</v>
      </c>
      <c r="C51" s="44">
        <v>2757</v>
      </c>
      <c r="D51" s="45">
        <v>632</v>
      </c>
      <c r="E51" s="50">
        <v>22.923500000000001</v>
      </c>
      <c r="F51" s="45">
        <v>2125</v>
      </c>
      <c r="G51" s="50">
        <v>77.076999999999998</v>
      </c>
      <c r="H51" s="45">
        <v>7</v>
      </c>
      <c r="I51" s="46">
        <v>0.32940000000000003</v>
      </c>
      <c r="J51" s="48">
        <v>7</v>
      </c>
      <c r="K51" s="46">
        <v>0.32940000000000003</v>
      </c>
      <c r="L51" s="47">
        <v>1115</v>
      </c>
      <c r="M51" s="46">
        <v>52.470599999999997</v>
      </c>
      <c r="N51" s="47">
        <v>501</v>
      </c>
      <c r="O51" s="46">
        <v>23.576000000000001</v>
      </c>
      <c r="P51" s="47">
        <v>458</v>
      </c>
      <c r="Q51" s="46">
        <v>21.553000000000001</v>
      </c>
      <c r="R51" s="48">
        <v>0</v>
      </c>
      <c r="S51" s="46">
        <v>0</v>
      </c>
      <c r="T51" s="49">
        <v>37</v>
      </c>
      <c r="U51" s="50">
        <v>1.7412000000000001</v>
      </c>
      <c r="V51" s="45">
        <v>241</v>
      </c>
      <c r="W51" s="52">
        <v>8.7414000000000005</v>
      </c>
      <c r="X51" s="53">
        <v>8616</v>
      </c>
      <c r="Y51" s="54">
        <v>100</v>
      </c>
    </row>
    <row r="52" spans="1:25" s="19" customFormat="1" ht="15" customHeight="1" x14ac:dyDescent="0.2">
      <c r="A52" s="18" t="s">
        <v>19</v>
      </c>
      <c r="B52" s="20" t="s">
        <v>65</v>
      </c>
      <c r="C52" s="21">
        <v>50</v>
      </c>
      <c r="D52" s="22">
        <v>2</v>
      </c>
      <c r="E52" s="26">
        <v>4</v>
      </c>
      <c r="F52" s="22">
        <v>48</v>
      </c>
      <c r="G52" s="26">
        <v>96</v>
      </c>
      <c r="H52" s="31">
        <v>0</v>
      </c>
      <c r="I52" s="23">
        <v>0</v>
      </c>
      <c r="J52" s="24">
        <v>1</v>
      </c>
      <c r="K52" s="23">
        <v>2.0832999999999999</v>
      </c>
      <c r="L52" s="30">
        <v>10</v>
      </c>
      <c r="M52" s="23">
        <v>20.833300000000001</v>
      </c>
      <c r="N52" s="30">
        <v>2</v>
      </c>
      <c r="O52" s="23">
        <v>4.1669999999999998</v>
      </c>
      <c r="P52" s="24">
        <v>35</v>
      </c>
      <c r="Q52" s="23">
        <v>72.917000000000002</v>
      </c>
      <c r="R52" s="30">
        <v>0</v>
      </c>
      <c r="S52" s="23">
        <v>0</v>
      </c>
      <c r="T52" s="25">
        <v>0</v>
      </c>
      <c r="U52" s="26">
        <v>0</v>
      </c>
      <c r="V52" s="22">
        <v>8</v>
      </c>
      <c r="W52" s="27">
        <v>16</v>
      </c>
      <c r="X52" s="28">
        <v>1009</v>
      </c>
      <c r="Y52" s="29">
        <v>100</v>
      </c>
    </row>
    <row r="53" spans="1:25" s="19" customFormat="1" ht="15" customHeight="1" x14ac:dyDescent="0.2">
      <c r="A53" s="18" t="s">
        <v>19</v>
      </c>
      <c r="B53" s="55" t="s">
        <v>66</v>
      </c>
      <c r="C53" s="58">
        <v>18</v>
      </c>
      <c r="D53" s="57">
        <v>2</v>
      </c>
      <c r="E53" s="50">
        <v>11.1111</v>
      </c>
      <c r="F53" s="57">
        <v>16</v>
      </c>
      <c r="G53" s="50">
        <v>88.888999999999996</v>
      </c>
      <c r="H53" s="57">
        <v>0</v>
      </c>
      <c r="I53" s="46">
        <v>0</v>
      </c>
      <c r="J53" s="47">
        <v>1</v>
      </c>
      <c r="K53" s="46">
        <v>6.25</v>
      </c>
      <c r="L53" s="48">
        <v>0</v>
      </c>
      <c r="M53" s="46">
        <v>0</v>
      </c>
      <c r="N53" s="47">
        <v>1</v>
      </c>
      <c r="O53" s="46">
        <v>6.25</v>
      </c>
      <c r="P53" s="48">
        <v>14</v>
      </c>
      <c r="Q53" s="46">
        <v>87.5</v>
      </c>
      <c r="R53" s="48">
        <v>0</v>
      </c>
      <c r="S53" s="46">
        <v>0</v>
      </c>
      <c r="T53" s="49">
        <v>0</v>
      </c>
      <c r="U53" s="50">
        <v>0</v>
      </c>
      <c r="V53" s="45">
        <v>0</v>
      </c>
      <c r="W53" s="52">
        <v>0</v>
      </c>
      <c r="X53" s="53">
        <v>306</v>
      </c>
      <c r="Y53" s="54">
        <v>100</v>
      </c>
    </row>
    <row r="54" spans="1:25" s="19" customFormat="1" ht="15" customHeight="1" x14ac:dyDescent="0.2">
      <c r="A54" s="18" t="s">
        <v>19</v>
      </c>
      <c r="B54" s="20" t="s">
        <v>67</v>
      </c>
      <c r="C54" s="21">
        <v>172</v>
      </c>
      <c r="D54" s="22">
        <v>11</v>
      </c>
      <c r="E54" s="26">
        <v>6.3952999999999998</v>
      </c>
      <c r="F54" s="22">
        <v>161</v>
      </c>
      <c r="G54" s="26">
        <v>93.605000000000004</v>
      </c>
      <c r="H54" s="31">
        <v>1</v>
      </c>
      <c r="I54" s="23">
        <v>0.62109999999999999</v>
      </c>
      <c r="J54" s="24">
        <v>0</v>
      </c>
      <c r="K54" s="34">
        <v>0</v>
      </c>
      <c r="L54" s="30">
        <v>3</v>
      </c>
      <c r="M54" s="34">
        <v>1.8633999999999999</v>
      </c>
      <c r="N54" s="24">
        <v>82</v>
      </c>
      <c r="O54" s="23">
        <v>50.932000000000002</v>
      </c>
      <c r="P54" s="24">
        <v>72</v>
      </c>
      <c r="Q54" s="23">
        <v>44.72</v>
      </c>
      <c r="R54" s="24">
        <v>0</v>
      </c>
      <c r="S54" s="23">
        <v>0</v>
      </c>
      <c r="T54" s="32">
        <v>3</v>
      </c>
      <c r="U54" s="26">
        <v>1.8633999999999999</v>
      </c>
      <c r="V54" s="31">
        <v>3</v>
      </c>
      <c r="W54" s="27">
        <v>1.7442</v>
      </c>
      <c r="X54" s="28">
        <v>1971</v>
      </c>
      <c r="Y54" s="29">
        <v>100</v>
      </c>
    </row>
    <row r="55" spans="1:25" s="19" customFormat="1" ht="15" customHeight="1" x14ac:dyDescent="0.2">
      <c r="A55" s="18" t="s">
        <v>19</v>
      </c>
      <c r="B55" s="55" t="s">
        <v>68</v>
      </c>
      <c r="C55" s="44">
        <v>152</v>
      </c>
      <c r="D55" s="45">
        <v>34</v>
      </c>
      <c r="E55" s="50">
        <v>22.368400000000001</v>
      </c>
      <c r="F55" s="45">
        <v>118</v>
      </c>
      <c r="G55" s="50">
        <v>77.632000000000005</v>
      </c>
      <c r="H55" s="45">
        <v>1</v>
      </c>
      <c r="I55" s="46">
        <v>0.84750000000000003</v>
      </c>
      <c r="J55" s="47">
        <v>1</v>
      </c>
      <c r="K55" s="46">
        <v>0.84750000000000003</v>
      </c>
      <c r="L55" s="48">
        <v>6</v>
      </c>
      <c r="M55" s="46">
        <v>5.0846999999999998</v>
      </c>
      <c r="N55" s="48">
        <v>1</v>
      </c>
      <c r="O55" s="46">
        <v>0.84699999999999998</v>
      </c>
      <c r="P55" s="47">
        <v>99</v>
      </c>
      <c r="Q55" s="46">
        <v>83.897999999999996</v>
      </c>
      <c r="R55" s="47">
        <v>0</v>
      </c>
      <c r="S55" s="46">
        <v>0</v>
      </c>
      <c r="T55" s="56">
        <v>10</v>
      </c>
      <c r="U55" s="50">
        <v>8.4746000000000006</v>
      </c>
      <c r="V55" s="57">
        <v>1</v>
      </c>
      <c r="W55" s="52">
        <v>0.65790000000000004</v>
      </c>
      <c r="X55" s="53">
        <v>2305</v>
      </c>
      <c r="Y55" s="54">
        <v>100</v>
      </c>
    </row>
    <row r="56" spans="1:25" s="19" customFormat="1" ht="15" customHeight="1" x14ac:dyDescent="0.2">
      <c r="A56" s="18" t="s">
        <v>19</v>
      </c>
      <c r="B56" s="20" t="s">
        <v>69</v>
      </c>
      <c r="C56" s="21">
        <v>118</v>
      </c>
      <c r="D56" s="31">
        <v>9</v>
      </c>
      <c r="E56" s="26">
        <v>7.6271000000000004</v>
      </c>
      <c r="F56" s="31">
        <v>109</v>
      </c>
      <c r="G56" s="26">
        <v>92.373000000000005</v>
      </c>
      <c r="H56" s="22">
        <v>0</v>
      </c>
      <c r="I56" s="23">
        <v>0</v>
      </c>
      <c r="J56" s="24">
        <v>1</v>
      </c>
      <c r="K56" s="23">
        <v>0.91739999999999999</v>
      </c>
      <c r="L56" s="24">
        <v>1</v>
      </c>
      <c r="M56" s="23">
        <v>0.91739999999999999</v>
      </c>
      <c r="N56" s="30">
        <v>3</v>
      </c>
      <c r="O56" s="23">
        <v>2.7519999999999998</v>
      </c>
      <c r="P56" s="24">
        <v>100</v>
      </c>
      <c r="Q56" s="23">
        <v>91.742999999999995</v>
      </c>
      <c r="R56" s="30">
        <v>0</v>
      </c>
      <c r="S56" s="23">
        <v>0</v>
      </c>
      <c r="T56" s="25">
        <v>4</v>
      </c>
      <c r="U56" s="26">
        <v>3.6697000000000002</v>
      </c>
      <c r="V56" s="31">
        <v>0</v>
      </c>
      <c r="W56" s="27">
        <v>0</v>
      </c>
      <c r="X56" s="28">
        <v>720</v>
      </c>
      <c r="Y56" s="29">
        <v>100</v>
      </c>
    </row>
    <row r="57" spans="1:25" s="19" customFormat="1" ht="15" customHeight="1" x14ac:dyDescent="0.2">
      <c r="A57" s="18" t="s">
        <v>19</v>
      </c>
      <c r="B57" s="55" t="s">
        <v>70</v>
      </c>
      <c r="C57" s="44">
        <v>176</v>
      </c>
      <c r="D57" s="57">
        <v>0</v>
      </c>
      <c r="E57" s="50">
        <v>0</v>
      </c>
      <c r="F57" s="57">
        <v>176</v>
      </c>
      <c r="G57" s="50">
        <v>100</v>
      </c>
      <c r="H57" s="45">
        <v>4</v>
      </c>
      <c r="I57" s="46">
        <v>2.2726999999999999</v>
      </c>
      <c r="J57" s="48">
        <v>1</v>
      </c>
      <c r="K57" s="46">
        <v>0.56820000000000004</v>
      </c>
      <c r="L57" s="47">
        <v>26</v>
      </c>
      <c r="M57" s="46">
        <v>14.7727</v>
      </c>
      <c r="N57" s="47">
        <v>119</v>
      </c>
      <c r="O57" s="46">
        <v>67.614000000000004</v>
      </c>
      <c r="P57" s="47">
        <v>20</v>
      </c>
      <c r="Q57" s="46">
        <v>11.364000000000001</v>
      </c>
      <c r="R57" s="47">
        <v>0</v>
      </c>
      <c r="S57" s="46">
        <v>0</v>
      </c>
      <c r="T57" s="56">
        <v>6</v>
      </c>
      <c r="U57" s="50">
        <v>3.4091</v>
      </c>
      <c r="V57" s="57">
        <v>10</v>
      </c>
      <c r="W57" s="52">
        <v>5.6818</v>
      </c>
      <c r="X57" s="53">
        <v>2232</v>
      </c>
      <c r="Y57" s="54">
        <v>100</v>
      </c>
    </row>
    <row r="58" spans="1:25" s="19" customFormat="1" ht="15" customHeight="1" thickBot="1" x14ac:dyDescent="0.25">
      <c r="A58" s="18" t="s">
        <v>19</v>
      </c>
      <c r="B58" s="59" t="s">
        <v>71</v>
      </c>
      <c r="C58" s="60">
        <v>0</v>
      </c>
      <c r="D58" s="67">
        <v>0</v>
      </c>
      <c r="E58" s="66">
        <v>0</v>
      </c>
      <c r="F58" s="67">
        <v>0</v>
      </c>
      <c r="G58" s="66">
        <v>0</v>
      </c>
      <c r="H58" s="61">
        <v>0</v>
      </c>
      <c r="I58" s="62">
        <v>0</v>
      </c>
      <c r="J58" s="63">
        <v>0</v>
      </c>
      <c r="K58" s="62">
        <v>0</v>
      </c>
      <c r="L58" s="64">
        <v>0</v>
      </c>
      <c r="M58" s="62">
        <v>0</v>
      </c>
      <c r="N58" s="63">
        <v>0</v>
      </c>
      <c r="O58" s="62">
        <v>0</v>
      </c>
      <c r="P58" s="63">
        <v>0</v>
      </c>
      <c r="Q58" s="62">
        <v>0</v>
      </c>
      <c r="R58" s="63">
        <v>0</v>
      </c>
      <c r="S58" s="62">
        <v>0</v>
      </c>
      <c r="T58" s="65">
        <v>0</v>
      </c>
      <c r="U58" s="66">
        <v>0</v>
      </c>
      <c r="V58" s="67">
        <v>0</v>
      </c>
      <c r="W58" s="68">
        <v>0</v>
      </c>
      <c r="X58" s="69">
        <v>365</v>
      </c>
      <c r="Y58" s="70">
        <v>100</v>
      </c>
    </row>
    <row r="59" spans="1:25" s="36" customFormat="1" ht="15" customHeight="1" x14ac:dyDescent="0.2">
      <c r="A59" s="38"/>
      <c r="B59" s="42"/>
      <c r="C59" s="35"/>
      <c r="D59" s="35"/>
      <c r="E59" s="35"/>
      <c r="F59" s="35"/>
      <c r="G59" s="35"/>
      <c r="H59" s="35"/>
      <c r="I59" s="35"/>
      <c r="J59" s="35"/>
      <c r="K59" s="35"/>
      <c r="L59" s="35"/>
      <c r="M59" s="35"/>
      <c r="N59" s="35"/>
      <c r="O59" s="35"/>
      <c r="P59" s="35"/>
      <c r="Q59" s="35"/>
      <c r="R59" s="35"/>
      <c r="S59" s="35"/>
      <c r="T59" s="35"/>
      <c r="U59" s="35"/>
      <c r="V59" s="40"/>
      <c r="W59" s="41"/>
      <c r="X59" s="35"/>
      <c r="Y59" s="35"/>
    </row>
    <row r="60" spans="1:25" s="36" customFormat="1" ht="15" customHeight="1" x14ac:dyDescent="0.2">
      <c r="A60" s="38"/>
      <c r="B60" s="39" t="str">
        <f>CONCATENATE("NOTE: Table reads (for US Totals):  Of all ",TEXT(C7,"#,##0")," public school male students with disabilities who were transferred to an alternative school, ",TEXT(D7,"#,##0")," (",TEXT(E7,"0.0"),"%) were served solely under Section 504 and ",TEXT(F7,"#,##0")," (",TEXT(G7,"0.0"),"%) were served under IDEA.")</f>
        <v>NOTE: Table reads (for US Totals):  Of all 12,649 public school male students with disabilities who were transferred to an alternative school, 1,441 (11.4%) were served solely under Section 504 and 11,208 (88.6%) were served under IDEA.</v>
      </c>
      <c r="C60" s="35"/>
      <c r="D60" s="35"/>
      <c r="E60" s="35"/>
      <c r="F60" s="35"/>
      <c r="G60" s="35"/>
      <c r="H60" s="35"/>
      <c r="I60" s="35"/>
      <c r="J60" s="35"/>
      <c r="K60" s="35"/>
      <c r="L60" s="35"/>
      <c r="M60" s="35"/>
      <c r="N60" s="35"/>
      <c r="O60" s="35"/>
      <c r="P60" s="35"/>
      <c r="Q60" s="35"/>
      <c r="R60" s="35"/>
      <c r="S60" s="35"/>
      <c r="T60" s="35"/>
      <c r="U60" s="35"/>
      <c r="V60" s="35"/>
      <c r="W60" s="35"/>
      <c r="X60" s="40"/>
      <c r="Y60" s="41"/>
    </row>
    <row r="61" spans="1:25" s="36" customFormat="1" ht="15" customHeight="1" x14ac:dyDescent="0.2">
      <c r="A61" s="38"/>
      <c r="B61" s="39" t="str">
        <f>CONCATENATE("            Table reads (for US Race/Ethnicity):  Of all ",TEXT(F7,"#,##0")," public school male students with disabilities served under IDEA who were ",LOWER(A7), ", ",TEXT(H7,"#,##0")," (",TEXT(I7,"0.0"),"%) were American Indian or Alaska Native.")</f>
        <v xml:space="preserve">            Table reads (for US Race/Ethnicity):  Of all 11,208 public school male students with disabilities served under IDEA who were transferred to an alternative school, 89 (0.8%) were American Indian or Alaska Native.</v>
      </c>
      <c r="C61" s="35"/>
      <c r="D61" s="35"/>
      <c r="E61" s="35"/>
      <c r="F61" s="35"/>
      <c r="G61" s="35"/>
      <c r="H61" s="35"/>
      <c r="I61" s="35"/>
      <c r="J61" s="35"/>
      <c r="K61" s="35"/>
      <c r="L61" s="35"/>
      <c r="M61" s="35"/>
      <c r="N61" s="35"/>
      <c r="O61" s="35"/>
      <c r="P61" s="35"/>
      <c r="Q61" s="35"/>
      <c r="R61" s="35"/>
      <c r="S61" s="35"/>
      <c r="T61" s="35"/>
      <c r="U61" s="35"/>
      <c r="V61" s="35"/>
      <c r="W61" s="35"/>
      <c r="X61" s="40"/>
      <c r="Y61" s="41"/>
    </row>
    <row r="62" spans="1:25" s="19" customFormat="1" ht="15" customHeight="1" x14ac:dyDescent="0.2">
      <c r="A62" s="18"/>
      <c r="B62" s="99" t="s">
        <v>75</v>
      </c>
      <c r="C62" s="99"/>
      <c r="D62" s="99"/>
      <c r="E62" s="99"/>
      <c r="F62" s="99"/>
      <c r="G62" s="99"/>
      <c r="H62" s="99"/>
      <c r="I62" s="99"/>
      <c r="J62" s="99"/>
      <c r="K62" s="99"/>
      <c r="L62" s="99"/>
      <c r="M62" s="99"/>
      <c r="N62" s="99"/>
      <c r="O62" s="99"/>
      <c r="P62" s="99"/>
      <c r="Q62" s="99"/>
      <c r="R62" s="99"/>
      <c r="S62" s="99"/>
      <c r="T62" s="99"/>
      <c r="U62" s="99"/>
      <c r="V62" s="99"/>
      <c r="W62" s="99"/>
      <c r="X62" s="99"/>
      <c r="Y62" s="99"/>
    </row>
    <row r="63" spans="1:25" s="36" customFormat="1" ht="14.1" customHeight="1" x14ac:dyDescent="0.2">
      <c r="B63" s="99" t="s">
        <v>76</v>
      </c>
      <c r="C63" s="99"/>
      <c r="D63" s="99"/>
      <c r="E63" s="99"/>
      <c r="F63" s="99"/>
      <c r="G63" s="99"/>
      <c r="H63" s="99"/>
      <c r="I63" s="99"/>
      <c r="J63" s="99"/>
      <c r="K63" s="99"/>
      <c r="L63" s="99"/>
      <c r="M63" s="99"/>
      <c r="N63" s="99"/>
      <c r="O63" s="99"/>
      <c r="P63" s="99"/>
      <c r="Q63" s="99"/>
      <c r="R63" s="99"/>
      <c r="S63" s="99"/>
      <c r="T63" s="99"/>
      <c r="U63" s="99"/>
      <c r="V63" s="99"/>
      <c r="W63" s="99"/>
      <c r="X63" s="99"/>
      <c r="Y63" s="99"/>
    </row>
    <row r="64" spans="1:25" s="36" customFormat="1" ht="15" customHeight="1" x14ac:dyDescent="0.2">
      <c r="A64" s="38"/>
      <c r="B64" s="35"/>
      <c r="C64" s="35"/>
      <c r="D64" s="35"/>
      <c r="E64" s="35"/>
      <c r="F64" s="35"/>
      <c r="G64" s="35"/>
      <c r="H64" s="35"/>
      <c r="I64" s="35"/>
      <c r="J64" s="35"/>
      <c r="K64" s="35"/>
      <c r="L64" s="35"/>
      <c r="M64" s="35"/>
      <c r="N64" s="35"/>
      <c r="O64" s="35"/>
      <c r="P64" s="35"/>
      <c r="Q64" s="35"/>
      <c r="R64" s="35"/>
      <c r="S64" s="35"/>
      <c r="T64" s="35"/>
      <c r="U64" s="35"/>
      <c r="V64" s="40"/>
      <c r="W64" s="41"/>
      <c r="X64" s="35"/>
      <c r="Y64" s="35"/>
    </row>
    <row r="65" spans="1:25" s="36" customFormat="1" ht="15" customHeight="1" x14ac:dyDescent="0.2">
      <c r="A65" s="38"/>
      <c r="B65" s="35"/>
      <c r="C65" s="35"/>
      <c r="D65" s="35"/>
      <c r="E65" s="35"/>
      <c r="F65" s="35"/>
      <c r="G65" s="35"/>
      <c r="H65" s="35"/>
      <c r="I65" s="35"/>
      <c r="J65" s="35"/>
      <c r="K65" s="35"/>
      <c r="L65" s="35"/>
      <c r="M65" s="35"/>
      <c r="N65" s="35"/>
      <c r="O65" s="35"/>
      <c r="P65" s="35"/>
      <c r="Q65" s="35"/>
      <c r="R65" s="35"/>
      <c r="S65" s="35"/>
      <c r="T65" s="35"/>
      <c r="U65" s="35"/>
      <c r="V65" s="40"/>
      <c r="W65" s="41"/>
      <c r="X65" s="35"/>
      <c r="Y65" s="35"/>
    </row>
    <row r="66" spans="1:25" s="36" customFormat="1" ht="15" customHeight="1" x14ac:dyDescent="0.2">
      <c r="A66" s="38"/>
      <c r="B66" s="1"/>
      <c r="C66" s="1"/>
      <c r="D66" s="1"/>
      <c r="E66" s="1"/>
      <c r="F66" s="1"/>
      <c r="G66" s="1"/>
      <c r="H66" s="1"/>
      <c r="I66" s="1"/>
      <c r="J66" s="1"/>
      <c r="K66" s="1"/>
      <c r="L66" s="1"/>
      <c r="M66" s="1"/>
      <c r="N66" s="1"/>
      <c r="O66" s="1"/>
      <c r="P66" s="1"/>
      <c r="Q66" s="1"/>
      <c r="R66" s="1"/>
      <c r="S66" s="1"/>
      <c r="T66" s="1"/>
      <c r="U66" s="1"/>
      <c r="V66" s="3"/>
      <c r="W66" s="4"/>
      <c r="X66" s="1"/>
      <c r="Y66" s="1"/>
    </row>
  </sheetData>
  <mergeCells count="17">
    <mergeCell ref="B63:Y63"/>
    <mergeCell ref="B4:B5"/>
    <mergeCell ref="V4:W5"/>
    <mergeCell ref="X4:X5"/>
    <mergeCell ref="C4:C5"/>
    <mergeCell ref="D4:E5"/>
    <mergeCell ref="F4:G5"/>
    <mergeCell ref="N5:O5"/>
    <mergeCell ref="P5:Q5"/>
    <mergeCell ref="B62:Y62"/>
    <mergeCell ref="Y4:Y5"/>
    <mergeCell ref="R5:S5"/>
    <mergeCell ref="T5:U5"/>
    <mergeCell ref="H4:U4"/>
    <mergeCell ref="H5:I5"/>
    <mergeCell ref="J5:K5"/>
    <mergeCell ref="L5:M5"/>
  </mergeCells>
  <printOptions horizontalCentered="1"/>
  <pageMargins left="0.25" right="0.25" top="1" bottom="1" header="0.5" footer="0.5"/>
  <pageSetup paperSize="3" scale="69" orientation="landscape" horizontalDpi="4294967292" verticalDpi="429496729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Y66"/>
  <sheetViews>
    <sheetView showGridLines="0" zoomScale="80" zoomScaleNormal="80" workbookViewId="0"/>
  </sheetViews>
  <sheetFormatPr defaultColWidth="12.1640625" defaultRowHeight="15" customHeight="1" x14ac:dyDescent="0.2"/>
  <cols>
    <col min="1" max="1" width="3" style="7" customWidth="1"/>
    <col min="2" max="2" width="21.83203125" style="1" customWidth="1"/>
    <col min="3" max="21" width="14.83203125" style="1" customWidth="1"/>
    <col min="22" max="22" width="14.83203125" style="3" customWidth="1"/>
    <col min="23" max="23" width="14.83203125" style="4" customWidth="1"/>
    <col min="24" max="25" width="14.83203125" style="1" customWidth="1"/>
    <col min="26" max="16384" width="12.1640625" style="5"/>
  </cols>
  <sheetData>
    <row r="2" spans="1:25" s="2" customFormat="1" ht="15" customHeight="1" x14ac:dyDescent="0.25">
      <c r="A2" s="6"/>
      <c r="B2" s="78" t="str">
        <f>CONCATENATE("Number and percentage of public school female students with disabilities ",A7, ", by disability status, race/ethnicity, and English proficiency, by state: School Year 2015-16")</f>
        <v>Number and percentage of public school female students with disabilities transferred to an alternative school, by disability status, race/ethnicity, and English proficiency, by state: School Year 2015-16</v>
      </c>
      <c r="C2" s="78"/>
      <c r="D2" s="78"/>
      <c r="E2" s="78"/>
      <c r="F2" s="78"/>
      <c r="G2" s="78"/>
      <c r="H2" s="78"/>
      <c r="I2" s="78"/>
      <c r="J2" s="78"/>
      <c r="K2" s="78"/>
      <c r="L2" s="78"/>
      <c r="M2" s="78"/>
      <c r="N2" s="78"/>
      <c r="O2" s="78"/>
      <c r="P2" s="78"/>
      <c r="Q2" s="78"/>
      <c r="R2" s="78"/>
      <c r="S2" s="78"/>
      <c r="T2" s="78"/>
      <c r="U2" s="78"/>
      <c r="V2" s="78"/>
      <c r="W2" s="78"/>
    </row>
    <row r="3" spans="1:25" s="1" customFormat="1" ht="15" customHeight="1" thickBot="1" x14ac:dyDescent="0.3">
      <c r="A3" s="105"/>
      <c r="B3" s="77"/>
      <c r="C3" s="76"/>
      <c r="D3" s="76"/>
      <c r="E3" s="76"/>
      <c r="F3" s="76"/>
      <c r="G3" s="76"/>
      <c r="H3" s="76"/>
      <c r="I3" s="76"/>
      <c r="J3" s="76"/>
      <c r="K3" s="76"/>
      <c r="L3" s="76"/>
      <c r="M3" s="76"/>
      <c r="N3" s="76"/>
      <c r="O3" s="76"/>
      <c r="P3" s="76"/>
      <c r="Q3" s="76"/>
      <c r="R3" s="76"/>
      <c r="S3" s="76"/>
      <c r="T3" s="76"/>
      <c r="U3" s="76"/>
      <c r="V3" s="76"/>
      <c r="W3" s="3"/>
      <c r="X3" s="76"/>
      <c r="Y3" s="76"/>
    </row>
    <row r="4" spans="1:25" s="9" customFormat="1" ht="24.95" customHeight="1" x14ac:dyDescent="0.2">
      <c r="A4" s="8"/>
      <c r="B4" s="79" t="s">
        <v>0</v>
      </c>
      <c r="C4" s="81" t="s">
        <v>1</v>
      </c>
      <c r="D4" s="86" t="s">
        <v>3</v>
      </c>
      <c r="E4" s="87"/>
      <c r="F4" s="86" t="s">
        <v>2</v>
      </c>
      <c r="G4" s="87"/>
      <c r="H4" s="83" t="s">
        <v>78</v>
      </c>
      <c r="I4" s="84"/>
      <c r="J4" s="84"/>
      <c r="K4" s="84"/>
      <c r="L4" s="84"/>
      <c r="M4" s="84"/>
      <c r="N4" s="84"/>
      <c r="O4" s="84"/>
      <c r="P4" s="84"/>
      <c r="Q4" s="84"/>
      <c r="R4" s="84"/>
      <c r="S4" s="84"/>
      <c r="T4" s="84"/>
      <c r="U4" s="85"/>
      <c r="V4" s="86" t="s">
        <v>4</v>
      </c>
      <c r="W4" s="87"/>
      <c r="X4" s="90" t="s">
        <v>5</v>
      </c>
      <c r="Y4" s="92" t="s">
        <v>6</v>
      </c>
    </row>
    <row r="5" spans="1:25" s="9" customFormat="1" ht="24.95" customHeight="1" x14ac:dyDescent="0.2">
      <c r="A5" s="8"/>
      <c r="B5" s="80"/>
      <c r="C5" s="82"/>
      <c r="D5" s="88"/>
      <c r="E5" s="89"/>
      <c r="F5" s="88"/>
      <c r="G5" s="89"/>
      <c r="H5" s="94" t="s">
        <v>7</v>
      </c>
      <c r="I5" s="95"/>
      <c r="J5" s="96" t="s">
        <v>8</v>
      </c>
      <c r="K5" s="95"/>
      <c r="L5" s="97" t="s">
        <v>9</v>
      </c>
      <c r="M5" s="95"/>
      <c r="N5" s="97" t="s">
        <v>10</v>
      </c>
      <c r="O5" s="95"/>
      <c r="P5" s="97" t="s">
        <v>11</v>
      </c>
      <c r="Q5" s="95"/>
      <c r="R5" s="97" t="s">
        <v>12</v>
      </c>
      <c r="S5" s="95"/>
      <c r="T5" s="97" t="s">
        <v>13</v>
      </c>
      <c r="U5" s="98"/>
      <c r="V5" s="88"/>
      <c r="W5" s="89"/>
      <c r="X5" s="91"/>
      <c r="Y5" s="93"/>
    </row>
    <row r="6" spans="1:25" s="9" customFormat="1" ht="15" customHeight="1" thickBot="1" x14ac:dyDescent="0.25">
      <c r="A6" s="8"/>
      <c r="B6" s="10"/>
      <c r="C6" s="37"/>
      <c r="D6" s="11" t="s">
        <v>14</v>
      </c>
      <c r="E6" s="15" t="s">
        <v>77</v>
      </c>
      <c r="F6" s="11" t="s">
        <v>14</v>
      </c>
      <c r="G6" s="15" t="s">
        <v>77</v>
      </c>
      <c r="H6" s="11" t="s">
        <v>14</v>
      </c>
      <c r="I6" s="12" t="s">
        <v>15</v>
      </c>
      <c r="J6" s="13" t="s">
        <v>14</v>
      </c>
      <c r="K6" s="12" t="s">
        <v>15</v>
      </c>
      <c r="L6" s="13" t="s">
        <v>14</v>
      </c>
      <c r="M6" s="12" t="s">
        <v>15</v>
      </c>
      <c r="N6" s="13" t="s">
        <v>14</v>
      </c>
      <c r="O6" s="12" t="s">
        <v>15</v>
      </c>
      <c r="P6" s="13" t="s">
        <v>14</v>
      </c>
      <c r="Q6" s="12" t="s">
        <v>15</v>
      </c>
      <c r="R6" s="13" t="s">
        <v>14</v>
      </c>
      <c r="S6" s="12" t="s">
        <v>15</v>
      </c>
      <c r="T6" s="13" t="s">
        <v>14</v>
      </c>
      <c r="U6" s="14" t="s">
        <v>15</v>
      </c>
      <c r="V6" s="13" t="s">
        <v>14</v>
      </c>
      <c r="W6" s="15" t="s">
        <v>77</v>
      </c>
      <c r="X6" s="16"/>
      <c r="Y6" s="17"/>
    </row>
    <row r="7" spans="1:25" s="19" customFormat="1" ht="15" customHeight="1" x14ac:dyDescent="0.2">
      <c r="A7" s="18" t="str">
        <f>[2]Total!A7</f>
        <v>transferred to an alternative school</v>
      </c>
      <c r="B7" s="43" t="s">
        <v>18</v>
      </c>
      <c r="C7" s="44">
        <v>3235</v>
      </c>
      <c r="D7" s="51">
        <v>431</v>
      </c>
      <c r="E7" s="50">
        <v>13.323</v>
      </c>
      <c r="F7" s="51">
        <v>2804</v>
      </c>
      <c r="G7" s="50">
        <v>86.677000000000007</v>
      </c>
      <c r="H7" s="45">
        <v>28</v>
      </c>
      <c r="I7" s="46">
        <v>0.99860000000000004</v>
      </c>
      <c r="J7" s="47">
        <v>6</v>
      </c>
      <c r="K7" s="46">
        <v>0.21398</v>
      </c>
      <c r="L7" s="47">
        <v>428</v>
      </c>
      <c r="M7" s="46">
        <v>15.2639</v>
      </c>
      <c r="N7" s="47">
        <v>1407</v>
      </c>
      <c r="O7" s="46">
        <v>50.177999999999997</v>
      </c>
      <c r="P7" s="47">
        <v>827</v>
      </c>
      <c r="Q7" s="46">
        <v>29.494</v>
      </c>
      <c r="R7" s="48">
        <v>3</v>
      </c>
      <c r="S7" s="46">
        <v>0.107</v>
      </c>
      <c r="T7" s="49">
        <v>105</v>
      </c>
      <c r="U7" s="50">
        <v>3.7446999999999999</v>
      </c>
      <c r="V7" s="51">
        <v>110</v>
      </c>
      <c r="W7" s="52">
        <v>3.4003000000000001</v>
      </c>
      <c r="X7" s="53">
        <v>96360</v>
      </c>
      <c r="Y7" s="54">
        <v>99.998999999999995</v>
      </c>
    </row>
    <row r="8" spans="1:25" s="19" customFormat="1" ht="15" customHeight="1" x14ac:dyDescent="0.2">
      <c r="A8" s="18" t="s">
        <v>19</v>
      </c>
      <c r="B8" s="20" t="s">
        <v>20</v>
      </c>
      <c r="C8" s="21">
        <v>125</v>
      </c>
      <c r="D8" s="22">
        <v>8</v>
      </c>
      <c r="E8" s="26">
        <v>6.4</v>
      </c>
      <c r="F8" s="22">
        <v>117</v>
      </c>
      <c r="G8" s="26">
        <v>93.6</v>
      </c>
      <c r="H8" s="22">
        <v>1</v>
      </c>
      <c r="I8" s="23">
        <v>0.85470000000000002</v>
      </c>
      <c r="J8" s="24">
        <v>0</v>
      </c>
      <c r="K8" s="23">
        <v>0</v>
      </c>
      <c r="L8" s="30">
        <v>1</v>
      </c>
      <c r="M8" s="23">
        <v>0.85470000000000002</v>
      </c>
      <c r="N8" s="24">
        <v>80</v>
      </c>
      <c r="O8" s="23">
        <v>68.376000000000005</v>
      </c>
      <c r="P8" s="24">
        <v>35</v>
      </c>
      <c r="Q8" s="23">
        <v>29.914999999999999</v>
      </c>
      <c r="R8" s="24">
        <v>0</v>
      </c>
      <c r="S8" s="23">
        <v>0</v>
      </c>
      <c r="T8" s="32">
        <v>0</v>
      </c>
      <c r="U8" s="26">
        <v>0</v>
      </c>
      <c r="V8" s="31">
        <v>1</v>
      </c>
      <c r="W8" s="27">
        <v>0.8</v>
      </c>
      <c r="X8" s="28">
        <v>1400</v>
      </c>
      <c r="Y8" s="29">
        <v>100</v>
      </c>
    </row>
    <row r="9" spans="1:25" s="19" customFormat="1" ht="15" customHeight="1" x14ac:dyDescent="0.2">
      <c r="A9" s="18" t="s">
        <v>19</v>
      </c>
      <c r="B9" s="55" t="s">
        <v>21</v>
      </c>
      <c r="C9" s="44">
        <v>0</v>
      </c>
      <c r="D9" s="57">
        <v>0</v>
      </c>
      <c r="E9" s="50">
        <v>0</v>
      </c>
      <c r="F9" s="57">
        <v>0</v>
      </c>
      <c r="G9" s="50">
        <v>0</v>
      </c>
      <c r="H9" s="45">
        <v>0</v>
      </c>
      <c r="I9" s="46">
        <v>0</v>
      </c>
      <c r="J9" s="47">
        <v>0</v>
      </c>
      <c r="K9" s="46">
        <v>0</v>
      </c>
      <c r="L9" s="47">
        <v>0</v>
      </c>
      <c r="M9" s="46">
        <v>0</v>
      </c>
      <c r="N9" s="48">
        <v>0</v>
      </c>
      <c r="O9" s="46">
        <v>0</v>
      </c>
      <c r="P9" s="48">
        <v>0</v>
      </c>
      <c r="Q9" s="46">
        <v>0</v>
      </c>
      <c r="R9" s="47">
        <v>0</v>
      </c>
      <c r="S9" s="46">
        <v>0</v>
      </c>
      <c r="T9" s="56">
        <v>0</v>
      </c>
      <c r="U9" s="50">
        <v>0</v>
      </c>
      <c r="V9" s="57">
        <v>0</v>
      </c>
      <c r="W9" s="52">
        <v>0</v>
      </c>
      <c r="X9" s="53">
        <v>503</v>
      </c>
      <c r="Y9" s="54">
        <v>100</v>
      </c>
    </row>
    <row r="10" spans="1:25" s="19" customFormat="1" ht="15" customHeight="1" x14ac:dyDescent="0.2">
      <c r="A10" s="18" t="s">
        <v>19</v>
      </c>
      <c r="B10" s="20" t="s">
        <v>22</v>
      </c>
      <c r="C10" s="21">
        <v>24</v>
      </c>
      <c r="D10" s="31">
        <v>0</v>
      </c>
      <c r="E10" s="26">
        <v>0</v>
      </c>
      <c r="F10" s="31">
        <v>24</v>
      </c>
      <c r="G10" s="26">
        <v>100</v>
      </c>
      <c r="H10" s="31">
        <v>5</v>
      </c>
      <c r="I10" s="23">
        <v>20.833300000000001</v>
      </c>
      <c r="J10" s="24">
        <v>0</v>
      </c>
      <c r="K10" s="23">
        <v>0</v>
      </c>
      <c r="L10" s="30">
        <v>4</v>
      </c>
      <c r="M10" s="23">
        <v>16.666699999999999</v>
      </c>
      <c r="N10" s="24">
        <v>2</v>
      </c>
      <c r="O10" s="23">
        <v>8.3330000000000002</v>
      </c>
      <c r="P10" s="30">
        <v>11</v>
      </c>
      <c r="Q10" s="23">
        <v>45.832999999999998</v>
      </c>
      <c r="R10" s="30">
        <v>0</v>
      </c>
      <c r="S10" s="23">
        <v>0</v>
      </c>
      <c r="T10" s="25">
        <v>2</v>
      </c>
      <c r="U10" s="26">
        <v>8.3332999999999995</v>
      </c>
      <c r="V10" s="31">
        <v>0</v>
      </c>
      <c r="W10" s="27">
        <v>0</v>
      </c>
      <c r="X10" s="28">
        <v>1977</v>
      </c>
      <c r="Y10" s="29">
        <v>100</v>
      </c>
    </row>
    <row r="11" spans="1:25" s="19" customFormat="1" ht="15" customHeight="1" x14ac:dyDescent="0.2">
      <c r="A11" s="18" t="s">
        <v>19</v>
      </c>
      <c r="B11" s="55" t="s">
        <v>23</v>
      </c>
      <c r="C11" s="44">
        <v>14</v>
      </c>
      <c r="D11" s="57">
        <v>0</v>
      </c>
      <c r="E11" s="50">
        <v>0</v>
      </c>
      <c r="F11" s="57">
        <v>14</v>
      </c>
      <c r="G11" s="50">
        <v>100</v>
      </c>
      <c r="H11" s="45">
        <v>0</v>
      </c>
      <c r="I11" s="46">
        <v>0</v>
      </c>
      <c r="J11" s="48">
        <v>0</v>
      </c>
      <c r="K11" s="46">
        <v>0</v>
      </c>
      <c r="L11" s="47">
        <v>0</v>
      </c>
      <c r="M11" s="46">
        <v>0</v>
      </c>
      <c r="N11" s="47">
        <v>8</v>
      </c>
      <c r="O11" s="46">
        <v>57.143000000000001</v>
      </c>
      <c r="P11" s="47">
        <v>6</v>
      </c>
      <c r="Q11" s="46">
        <v>42.856999999999999</v>
      </c>
      <c r="R11" s="47">
        <v>0</v>
      </c>
      <c r="S11" s="46">
        <v>0</v>
      </c>
      <c r="T11" s="56">
        <v>0</v>
      </c>
      <c r="U11" s="50">
        <v>0</v>
      </c>
      <c r="V11" s="45">
        <v>0</v>
      </c>
      <c r="W11" s="52">
        <v>0</v>
      </c>
      <c r="X11" s="53">
        <v>1092</v>
      </c>
      <c r="Y11" s="54">
        <v>100</v>
      </c>
    </row>
    <row r="12" spans="1:25" s="19" customFormat="1" ht="15" customHeight="1" x14ac:dyDescent="0.2">
      <c r="A12" s="18" t="s">
        <v>19</v>
      </c>
      <c r="B12" s="20" t="s">
        <v>24</v>
      </c>
      <c r="C12" s="21">
        <v>59</v>
      </c>
      <c r="D12" s="31">
        <v>4</v>
      </c>
      <c r="E12" s="26">
        <v>6.7797000000000001</v>
      </c>
      <c r="F12" s="31">
        <v>55</v>
      </c>
      <c r="G12" s="26">
        <v>93.22</v>
      </c>
      <c r="H12" s="22">
        <v>0</v>
      </c>
      <c r="I12" s="23">
        <v>0</v>
      </c>
      <c r="J12" s="30">
        <v>3</v>
      </c>
      <c r="K12" s="23">
        <v>5.4545500000000002</v>
      </c>
      <c r="L12" s="24">
        <v>29</v>
      </c>
      <c r="M12" s="23">
        <v>52.7273</v>
      </c>
      <c r="N12" s="24">
        <v>9</v>
      </c>
      <c r="O12" s="23">
        <v>16.364000000000001</v>
      </c>
      <c r="P12" s="24">
        <v>11</v>
      </c>
      <c r="Q12" s="23">
        <v>20</v>
      </c>
      <c r="R12" s="30">
        <v>0</v>
      </c>
      <c r="S12" s="23">
        <v>0</v>
      </c>
      <c r="T12" s="32">
        <v>3</v>
      </c>
      <c r="U12" s="26">
        <v>5.4545000000000003</v>
      </c>
      <c r="V12" s="22">
        <v>14</v>
      </c>
      <c r="W12" s="27">
        <v>23.7288</v>
      </c>
      <c r="X12" s="28">
        <v>10138</v>
      </c>
      <c r="Y12" s="29">
        <v>100</v>
      </c>
    </row>
    <row r="13" spans="1:25" s="19" customFormat="1" ht="15" customHeight="1" x14ac:dyDescent="0.2">
      <c r="A13" s="18" t="s">
        <v>19</v>
      </c>
      <c r="B13" s="55" t="s">
        <v>25</v>
      </c>
      <c r="C13" s="44">
        <v>3</v>
      </c>
      <c r="D13" s="45">
        <v>0</v>
      </c>
      <c r="E13" s="50">
        <v>0</v>
      </c>
      <c r="F13" s="45">
        <v>3</v>
      </c>
      <c r="G13" s="50">
        <v>100</v>
      </c>
      <c r="H13" s="45">
        <v>0</v>
      </c>
      <c r="I13" s="46">
        <v>0</v>
      </c>
      <c r="J13" s="48">
        <v>0</v>
      </c>
      <c r="K13" s="46">
        <v>0</v>
      </c>
      <c r="L13" s="47">
        <v>2</v>
      </c>
      <c r="M13" s="46">
        <v>66.666700000000006</v>
      </c>
      <c r="N13" s="48">
        <v>0</v>
      </c>
      <c r="O13" s="46">
        <v>0</v>
      </c>
      <c r="P13" s="47">
        <v>1</v>
      </c>
      <c r="Q13" s="46">
        <v>33.332999999999998</v>
      </c>
      <c r="R13" s="47">
        <v>0</v>
      </c>
      <c r="S13" s="46">
        <v>0</v>
      </c>
      <c r="T13" s="49">
        <v>0</v>
      </c>
      <c r="U13" s="50">
        <v>0</v>
      </c>
      <c r="V13" s="57">
        <v>0</v>
      </c>
      <c r="W13" s="52">
        <v>0</v>
      </c>
      <c r="X13" s="53">
        <v>1868</v>
      </c>
      <c r="Y13" s="54">
        <v>100</v>
      </c>
    </row>
    <row r="14" spans="1:25" s="19" customFormat="1" ht="15" customHeight="1" x14ac:dyDescent="0.2">
      <c r="A14" s="18" t="s">
        <v>19</v>
      </c>
      <c r="B14" s="20" t="s">
        <v>26</v>
      </c>
      <c r="C14" s="33">
        <v>9</v>
      </c>
      <c r="D14" s="31">
        <v>1</v>
      </c>
      <c r="E14" s="26">
        <v>11.1111</v>
      </c>
      <c r="F14" s="31">
        <v>8</v>
      </c>
      <c r="G14" s="26">
        <v>88.888999999999996</v>
      </c>
      <c r="H14" s="22">
        <v>0</v>
      </c>
      <c r="I14" s="23">
        <v>0</v>
      </c>
      <c r="J14" s="24">
        <v>0</v>
      </c>
      <c r="K14" s="23">
        <v>0</v>
      </c>
      <c r="L14" s="30">
        <v>1</v>
      </c>
      <c r="M14" s="23">
        <v>12.5</v>
      </c>
      <c r="N14" s="30">
        <v>5</v>
      </c>
      <c r="O14" s="23">
        <v>62.5</v>
      </c>
      <c r="P14" s="30">
        <v>2</v>
      </c>
      <c r="Q14" s="23">
        <v>25</v>
      </c>
      <c r="R14" s="24">
        <v>0</v>
      </c>
      <c r="S14" s="23">
        <v>0</v>
      </c>
      <c r="T14" s="25">
        <v>0</v>
      </c>
      <c r="U14" s="26">
        <v>0</v>
      </c>
      <c r="V14" s="22">
        <v>0</v>
      </c>
      <c r="W14" s="27">
        <v>0</v>
      </c>
      <c r="X14" s="28">
        <v>1238</v>
      </c>
      <c r="Y14" s="29">
        <v>100</v>
      </c>
    </row>
    <row r="15" spans="1:25" s="19" customFormat="1" ht="15" customHeight="1" x14ac:dyDescent="0.2">
      <c r="A15" s="18" t="s">
        <v>19</v>
      </c>
      <c r="B15" s="55" t="s">
        <v>27</v>
      </c>
      <c r="C15" s="58">
        <v>15</v>
      </c>
      <c r="D15" s="57">
        <v>0</v>
      </c>
      <c r="E15" s="50">
        <v>0</v>
      </c>
      <c r="F15" s="57">
        <v>15</v>
      </c>
      <c r="G15" s="50">
        <v>100</v>
      </c>
      <c r="H15" s="45">
        <v>0</v>
      </c>
      <c r="I15" s="46">
        <v>0</v>
      </c>
      <c r="J15" s="47">
        <v>0</v>
      </c>
      <c r="K15" s="46">
        <v>0</v>
      </c>
      <c r="L15" s="47">
        <v>0</v>
      </c>
      <c r="M15" s="46">
        <v>0</v>
      </c>
      <c r="N15" s="48">
        <v>12</v>
      </c>
      <c r="O15" s="46">
        <v>80</v>
      </c>
      <c r="P15" s="47">
        <v>2</v>
      </c>
      <c r="Q15" s="46">
        <v>13.333</v>
      </c>
      <c r="R15" s="48">
        <v>0</v>
      </c>
      <c r="S15" s="46">
        <v>0</v>
      </c>
      <c r="T15" s="49">
        <v>1</v>
      </c>
      <c r="U15" s="50">
        <v>6.6666999999999996</v>
      </c>
      <c r="V15" s="45">
        <v>0</v>
      </c>
      <c r="W15" s="52">
        <v>0</v>
      </c>
      <c r="X15" s="53">
        <v>235</v>
      </c>
      <c r="Y15" s="54">
        <v>100</v>
      </c>
    </row>
    <row r="16" spans="1:25" s="19" customFormat="1" ht="15" customHeight="1" x14ac:dyDescent="0.2">
      <c r="A16" s="18" t="s">
        <v>19</v>
      </c>
      <c r="B16" s="20" t="s">
        <v>28</v>
      </c>
      <c r="C16" s="33">
        <v>10</v>
      </c>
      <c r="D16" s="22">
        <v>2</v>
      </c>
      <c r="E16" s="26">
        <v>20</v>
      </c>
      <c r="F16" s="22">
        <v>8</v>
      </c>
      <c r="G16" s="26">
        <v>80</v>
      </c>
      <c r="H16" s="31">
        <v>0</v>
      </c>
      <c r="I16" s="23">
        <v>0</v>
      </c>
      <c r="J16" s="30">
        <v>0</v>
      </c>
      <c r="K16" s="23">
        <v>0</v>
      </c>
      <c r="L16" s="24">
        <v>0</v>
      </c>
      <c r="M16" s="23">
        <v>0</v>
      </c>
      <c r="N16" s="30">
        <v>8</v>
      </c>
      <c r="O16" s="23">
        <v>100</v>
      </c>
      <c r="P16" s="24">
        <v>0</v>
      </c>
      <c r="Q16" s="23">
        <v>0</v>
      </c>
      <c r="R16" s="30">
        <v>0</v>
      </c>
      <c r="S16" s="23">
        <v>0</v>
      </c>
      <c r="T16" s="25">
        <v>0</v>
      </c>
      <c r="U16" s="26">
        <v>0</v>
      </c>
      <c r="V16" s="22">
        <v>0</v>
      </c>
      <c r="W16" s="27">
        <v>0</v>
      </c>
      <c r="X16" s="28">
        <v>221</v>
      </c>
      <c r="Y16" s="29">
        <v>100</v>
      </c>
    </row>
    <row r="17" spans="1:25" s="19" customFormat="1" ht="15" customHeight="1" x14ac:dyDescent="0.2">
      <c r="A17" s="18" t="s">
        <v>19</v>
      </c>
      <c r="B17" s="55" t="s">
        <v>29</v>
      </c>
      <c r="C17" s="44">
        <v>68</v>
      </c>
      <c r="D17" s="45">
        <v>1</v>
      </c>
      <c r="E17" s="50">
        <v>1.4705999999999999</v>
      </c>
      <c r="F17" s="45">
        <v>67</v>
      </c>
      <c r="G17" s="50">
        <v>98.528999999999996</v>
      </c>
      <c r="H17" s="45">
        <v>0</v>
      </c>
      <c r="I17" s="46">
        <v>0</v>
      </c>
      <c r="J17" s="48">
        <v>0</v>
      </c>
      <c r="K17" s="46">
        <v>0</v>
      </c>
      <c r="L17" s="47">
        <v>9</v>
      </c>
      <c r="M17" s="46">
        <v>13.4328</v>
      </c>
      <c r="N17" s="48">
        <v>37</v>
      </c>
      <c r="O17" s="46">
        <v>55.223999999999997</v>
      </c>
      <c r="P17" s="48">
        <v>18</v>
      </c>
      <c r="Q17" s="46">
        <v>26.866</v>
      </c>
      <c r="R17" s="48">
        <v>0</v>
      </c>
      <c r="S17" s="46">
        <v>0</v>
      </c>
      <c r="T17" s="56">
        <v>3</v>
      </c>
      <c r="U17" s="50">
        <v>4.4775999999999998</v>
      </c>
      <c r="V17" s="45">
        <v>0</v>
      </c>
      <c r="W17" s="52">
        <v>0</v>
      </c>
      <c r="X17" s="53">
        <v>3952</v>
      </c>
      <c r="Y17" s="54">
        <v>100</v>
      </c>
    </row>
    <row r="18" spans="1:25" s="19" customFormat="1" ht="15" customHeight="1" x14ac:dyDescent="0.2">
      <c r="A18" s="18" t="s">
        <v>19</v>
      </c>
      <c r="B18" s="20" t="s">
        <v>30</v>
      </c>
      <c r="C18" s="21">
        <v>230</v>
      </c>
      <c r="D18" s="31">
        <v>13</v>
      </c>
      <c r="E18" s="26">
        <v>5.6521999999999997</v>
      </c>
      <c r="F18" s="31">
        <v>217</v>
      </c>
      <c r="G18" s="26">
        <v>94.347999999999999</v>
      </c>
      <c r="H18" s="31">
        <v>0</v>
      </c>
      <c r="I18" s="23">
        <v>0</v>
      </c>
      <c r="J18" s="24">
        <v>0</v>
      </c>
      <c r="K18" s="23">
        <v>0</v>
      </c>
      <c r="L18" s="24">
        <v>19</v>
      </c>
      <c r="M18" s="23">
        <v>8.7558000000000007</v>
      </c>
      <c r="N18" s="24">
        <v>123</v>
      </c>
      <c r="O18" s="23">
        <v>56.682000000000002</v>
      </c>
      <c r="P18" s="24">
        <v>66</v>
      </c>
      <c r="Q18" s="23">
        <v>30.414999999999999</v>
      </c>
      <c r="R18" s="24">
        <v>0</v>
      </c>
      <c r="S18" s="23">
        <v>0</v>
      </c>
      <c r="T18" s="25">
        <v>9</v>
      </c>
      <c r="U18" s="26">
        <v>4.1475</v>
      </c>
      <c r="V18" s="22">
        <v>4</v>
      </c>
      <c r="W18" s="27">
        <v>1.7391000000000001</v>
      </c>
      <c r="X18" s="28">
        <v>2407</v>
      </c>
      <c r="Y18" s="29">
        <v>100</v>
      </c>
    </row>
    <row r="19" spans="1:25" s="19" customFormat="1" ht="15" customHeight="1" x14ac:dyDescent="0.2">
      <c r="A19" s="18" t="s">
        <v>31</v>
      </c>
      <c r="B19" s="55" t="s">
        <v>32</v>
      </c>
      <c r="C19" s="44">
        <v>2</v>
      </c>
      <c r="D19" s="45">
        <v>0</v>
      </c>
      <c r="E19" s="50">
        <v>0</v>
      </c>
      <c r="F19" s="45">
        <v>2</v>
      </c>
      <c r="G19" s="50">
        <v>100</v>
      </c>
      <c r="H19" s="45">
        <v>0</v>
      </c>
      <c r="I19" s="46">
        <v>0</v>
      </c>
      <c r="J19" s="47">
        <v>0</v>
      </c>
      <c r="K19" s="46">
        <v>0</v>
      </c>
      <c r="L19" s="47">
        <v>0</v>
      </c>
      <c r="M19" s="46">
        <v>0</v>
      </c>
      <c r="N19" s="47">
        <v>0</v>
      </c>
      <c r="O19" s="46">
        <v>0</v>
      </c>
      <c r="P19" s="47">
        <v>0</v>
      </c>
      <c r="Q19" s="46">
        <v>0</v>
      </c>
      <c r="R19" s="47">
        <v>2</v>
      </c>
      <c r="S19" s="46">
        <v>100</v>
      </c>
      <c r="T19" s="49">
        <v>0</v>
      </c>
      <c r="U19" s="50">
        <v>0</v>
      </c>
      <c r="V19" s="45">
        <v>0</v>
      </c>
      <c r="W19" s="52">
        <v>0</v>
      </c>
      <c r="X19" s="71">
        <v>290</v>
      </c>
      <c r="Y19" s="72">
        <v>100</v>
      </c>
    </row>
    <row r="20" spans="1:25" s="19" customFormat="1" ht="15" customHeight="1" x14ac:dyDescent="0.2">
      <c r="A20" s="18" t="s">
        <v>19</v>
      </c>
      <c r="B20" s="20" t="s">
        <v>33</v>
      </c>
      <c r="C20" s="33">
        <v>1</v>
      </c>
      <c r="D20" s="31">
        <v>0</v>
      </c>
      <c r="E20" s="26">
        <v>0</v>
      </c>
      <c r="F20" s="31">
        <v>1</v>
      </c>
      <c r="G20" s="26">
        <v>100</v>
      </c>
      <c r="H20" s="31">
        <v>0</v>
      </c>
      <c r="I20" s="23">
        <v>0</v>
      </c>
      <c r="J20" s="30">
        <v>0</v>
      </c>
      <c r="K20" s="23">
        <v>0</v>
      </c>
      <c r="L20" s="24">
        <v>0</v>
      </c>
      <c r="M20" s="23">
        <v>0</v>
      </c>
      <c r="N20" s="30">
        <v>0</v>
      </c>
      <c r="O20" s="23">
        <v>0</v>
      </c>
      <c r="P20" s="30">
        <v>1</v>
      </c>
      <c r="Q20" s="23">
        <v>100</v>
      </c>
      <c r="R20" s="30">
        <v>0</v>
      </c>
      <c r="S20" s="23">
        <v>0</v>
      </c>
      <c r="T20" s="25">
        <v>0</v>
      </c>
      <c r="U20" s="26">
        <v>0</v>
      </c>
      <c r="V20" s="22">
        <v>0</v>
      </c>
      <c r="W20" s="27">
        <v>0</v>
      </c>
      <c r="X20" s="28">
        <v>720</v>
      </c>
      <c r="Y20" s="29">
        <v>100</v>
      </c>
    </row>
    <row r="21" spans="1:25" s="19" customFormat="1" ht="15" customHeight="1" x14ac:dyDescent="0.2">
      <c r="A21" s="18" t="s">
        <v>19</v>
      </c>
      <c r="B21" s="55" t="s">
        <v>34</v>
      </c>
      <c r="C21" s="44">
        <v>173</v>
      </c>
      <c r="D21" s="45">
        <v>30</v>
      </c>
      <c r="E21" s="50">
        <v>17.341000000000001</v>
      </c>
      <c r="F21" s="45">
        <v>143</v>
      </c>
      <c r="G21" s="50">
        <v>82.659000000000006</v>
      </c>
      <c r="H21" s="57">
        <v>0</v>
      </c>
      <c r="I21" s="46">
        <v>0</v>
      </c>
      <c r="J21" s="47">
        <v>0</v>
      </c>
      <c r="K21" s="46">
        <v>0</v>
      </c>
      <c r="L21" s="48">
        <v>17</v>
      </c>
      <c r="M21" s="46">
        <v>11.8881</v>
      </c>
      <c r="N21" s="47">
        <v>73</v>
      </c>
      <c r="O21" s="46">
        <v>51.048999999999999</v>
      </c>
      <c r="P21" s="47">
        <v>49</v>
      </c>
      <c r="Q21" s="46">
        <v>34.265999999999998</v>
      </c>
      <c r="R21" s="47">
        <v>0</v>
      </c>
      <c r="S21" s="46">
        <v>0</v>
      </c>
      <c r="T21" s="56">
        <v>4</v>
      </c>
      <c r="U21" s="50">
        <v>2.7972000000000001</v>
      </c>
      <c r="V21" s="57">
        <v>4</v>
      </c>
      <c r="W21" s="52">
        <v>2.3121</v>
      </c>
      <c r="X21" s="53">
        <v>4081</v>
      </c>
      <c r="Y21" s="54">
        <v>100</v>
      </c>
    </row>
    <row r="22" spans="1:25" s="19" customFormat="1" ht="15" customHeight="1" x14ac:dyDescent="0.2">
      <c r="A22" s="18" t="s">
        <v>19</v>
      </c>
      <c r="B22" s="20" t="s">
        <v>35</v>
      </c>
      <c r="C22" s="21">
        <v>55</v>
      </c>
      <c r="D22" s="31">
        <v>5</v>
      </c>
      <c r="E22" s="26">
        <v>9.0908999999999995</v>
      </c>
      <c r="F22" s="31">
        <v>50</v>
      </c>
      <c r="G22" s="26">
        <v>90.909000000000006</v>
      </c>
      <c r="H22" s="22">
        <v>0</v>
      </c>
      <c r="I22" s="23">
        <v>0</v>
      </c>
      <c r="J22" s="30">
        <v>0</v>
      </c>
      <c r="K22" s="23">
        <v>0</v>
      </c>
      <c r="L22" s="30">
        <v>5</v>
      </c>
      <c r="M22" s="23">
        <v>10</v>
      </c>
      <c r="N22" s="24">
        <v>4</v>
      </c>
      <c r="O22" s="23">
        <v>8</v>
      </c>
      <c r="P22" s="24">
        <v>40</v>
      </c>
      <c r="Q22" s="23">
        <v>80</v>
      </c>
      <c r="R22" s="24">
        <v>0</v>
      </c>
      <c r="S22" s="23">
        <v>0</v>
      </c>
      <c r="T22" s="32">
        <v>1</v>
      </c>
      <c r="U22" s="26">
        <v>2</v>
      </c>
      <c r="V22" s="31">
        <v>1</v>
      </c>
      <c r="W22" s="27">
        <v>1.8182</v>
      </c>
      <c r="X22" s="28">
        <v>1879</v>
      </c>
      <c r="Y22" s="29">
        <v>100</v>
      </c>
    </row>
    <row r="23" spans="1:25" s="19" customFormat="1" ht="15" customHeight="1" x14ac:dyDescent="0.2">
      <c r="A23" s="18" t="s">
        <v>19</v>
      </c>
      <c r="B23" s="55" t="s">
        <v>36</v>
      </c>
      <c r="C23" s="44">
        <v>22</v>
      </c>
      <c r="D23" s="57">
        <v>0</v>
      </c>
      <c r="E23" s="50">
        <v>0</v>
      </c>
      <c r="F23" s="57">
        <v>22</v>
      </c>
      <c r="G23" s="50">
        <v>100</v>
      </c>
      <c r="H23" s="45">
        <v>0</v>
      </c>
      <c r="I23" s="46">
        <v>0</v>
      </c>
      <c r="J23" s="47">
        <v>0</v>
      </c>
      <c r="K23" s="46">
        <v>0</v>
      </c>
      <c r="L23" s="47">
        <v>6</v>
      </c>
      <c r="M23" s="46">
        <v>27.2727</v>
      </c>
      <c r="N23" s="47">
        <v>9</v>
      </c>
      <c r="O23" s="46">
        <v>40.908999999999999</v>
      </c>
      <c r="P23" s="47">
        <v>5</v>
      </c>
      <c r="Q23" s="46">
        <v>22.727</v>
      </c>
      <c r="R23" s="47">
        <v>0</v>
      </c>
      <c r="S23" s="46">
        <v>0</v>
      </c>
      <c r="T23" s="56">
        <v>2</v>
      </c>
      <c r="U23" s="50">
        <v>9.0908999999999995</v>
      </c>
      <c r="V23" s="45">
        <v>4</v>
      </c>
      <c r="W23" s="52">
        <v>18.181799999999999</v>
      </c>
      <c r="X23" s="53">
        <v>1365</v>
      </c>
      <c r="Y23" s="54">
        <v>100</v>
      </c>
    </row>
    <row r="24" spans="1:25" s="19" customFormat="1" ht="15" customHeight="1" x14ac:dyDescent="0.2">
      <c r="A24" s="18" t="s">
        <v>19</v>
      </c>
      <c r="B24" s="20" t="s">
        <v>37</v>
      </c>
      <c r="C24" s="21">
        <v>33</v>
      </c>
      <c r="D24" s="31">
        <v>0</v>
      </c>
      <c r="E24" s="26">
        <v>0</v>
      </c>
      <c r="F24" s="31">
        <v>33</v>
      </c>
      <c r="G24" s="26">
        <v>100</v>
      </c>
      <c r="H24" s="31">
        <v>0</v>
      </c>
      <c r="I24" s="23">
        <v>0</v>
      </c>
      <c r="J24" s="24">
        <v>0</v>
      </c>
      <c r="K24" s="23">
        <v>0</v>
      </c>
      <c r="L24" s="30">
        <v>2</v>
      </c>
      <c r="M24" s="23">
        <v>6.0606</v>
      </c>
      <c r="N24" s="24">
        <v>18</v>
      </c>
      <c r="O24" s="23">
        <v>54.545000000000002</v>
      </c>
      <c r="P24" s="24">
        <v>11</v>
      </c>
      <c r="Q24" s="23">
        <v>33.332999999999998</v>
      </c>
      <c r="R24" s="24">
        <v>0</v>
      </c>
      <c r="S24" s="23">
        <v>0</v>
      </c>
      <c r="T24" s="32">
        <v>2</v>
      </c>
      <c r="U24" s="26">
        <v>6.0606</v>
      </c>
      <c r="V24" s="22">
        <v>1</v>
      </c>
      <c r="W24" s="27">
        <v>3.0303</v>
      </c>
      <c r="X24" s="28">
        <v>1356</v>
      </c>
      <c r="Y24" s="29">
        <v>100</v>
      </c>
    </row>
    <row r="25" spans="1:25" s="19" customFormat="1" ht="15" customHeight="1" x14ac:dyDescent="0.2">
      <c r="A25" s="18" t="s">
        <v>19</v>
      </c>
      <c r="B25" s="55" t="s">
        <v>38</v>
      </c>
      <c r="C25" s="58">
        <v>72</v>
      </c>
      <c r="D25" s="45">
        <v>5</v>
      </c>
      <c r="E25" s="50">
        <v>6.9443999999999999</v>
      </c>
      <c r="F25" s="45">
        <v>67</v>
      </c>
      <c r="G25" s="50">
        <v>93.055999999999997</v>
      </c>
      <c r="H25" s="45">
        <v>0</v>
      </c>
      <c r="I25" s="46">
        <v>0</v>
      </c>
      <c r="J25" s="47">
        <v>0</v>
      </c>
      <c r="K25" s="46">
        <v>0</v>
      </c>
      <c r="L25" s="47">
        <v>6</v>
      </c>
      <c r="M25" s="46">
        <v>8.9551999999999996</v>
      </c>
      <c r="N25" s="47">
        <v>23</v>
      </c>
      <c r="O25" s="46">
        <v>34.328000000000003</v>
      </c>
      <c r="P25" s="48">
        <v>36</v>
      </c>
      <c r="Q25" s="46">
        <v>53.731000000000002</v>
      </c>
      <c r="R25" s="47">
        <v>0</v>
      </c>
      <c r="S25" s="46">
        <v>0</v>
      </c>
      <c r="T25" s="56">
        <v>2</v>
      </c>
      <c r="U25" s="50">
        <v>2.9851000000000001</v>
      </c>
      <c r="V25" s="45">
        <v>0</v>
      </c>
      <c r="W25" s="52">
        <v>0</v>
      </c>
      <c r="X25" s="53">
        <v>1407</v>
      </c>
      <c r="Y25" s="54">
        <v>100</v>
      </c>
    </row>
    <row r="26" spans="1:25" s="19" customFormat="1" ht="15" customHeight="1" x14ac:dyDescent="0.2">
      <c r="A26" s="18" t="s">
        <v>19</v>
      </c>
      <c r="B26" s="20" t="s">
        <v>39</v>
      </c>
      <c r="C26" s="21">
        <v>212</v>
      </c>
      <c r="D26" s="22">
        <v>76</v>
      </c>
      <c r="E26" s="26">
        <v>35.8491</v>
      </c>
      <c r="F26" s="22">
        <v>136</v>
      </c>
      <c r="G26" s="26">
        <v>64.150999999999996</v>
      </c>
      <c r="H26" s="22">
        <v>1</v>
      </c>
      <c r="I26" s="23">
        <v>0.73529999999999995</v>
      </c>
      <c r="J26" s="30">
        <v>0</v>
      </c>
      <c r="K26" s="23">
        <v>0</v>
      </c>
      <c r="L26" s="30">
        <v>0</v>
      </c>
      <c r="M26" s="23">
        <v>0</v>
      </c>
      <c r="N26" s="24">
        <v>105</v>
      </c>
      <c r="O26" s="23">
        <v>77.206000000000003</v>
      </c>
      <c r="P26" s="24">
        <v>29</v>
      </c>
      <c r="Q26" s="23">
        <v>21.324000000000002</v>
      </c>
      <c r="R26" s="30">
        <v>0</v>
      </c>
      <c r="S26" s="23">
        <v>0</v>
      </c>
      <c r="T26" s="32">
        <v>1</v>
      </c>
      <c r="U26" s="26">
        <v>0.73529999999999995</v>
      </c>
      <c r="V26" s="22">
        <v>1</v>
      </c>
      <c r="W26" s="27">
        <v>0.47170000000000001</v>
      </c>
      <c r="X26" s="28">
        <v>1367</v>
      </c>
      <c r="Y26" s="29">
        <v>100</v>
      </c>
    </row>
    <row r="27" spans="1:25" s="19" customFormat="1" ht="15" customHeight="1" x14ac:dyDescent="0.2">
      <c r="A27" s="18" t="s">
        <v>19</v>
      </c>
      <c r="B27" s="55" t="s">
        <v>40</v>
      </c>
      <c r="C27" s="58">
        <v>0</v>
      </c>
      <c r="D27" s="57">
        <v>0</v>
      </c>
      <c r="E27" s="50">
        <v>0</v>
      </c>
      <c r="F27" s="57">
        <v>0</v>
      </c>
      <c r="G27" s="50">
        <v>0</v>
      </c>
      <c r="H27" s="57">
        <v>0</v>
      </c>
      <c r="I27" s="46">
        <v>0</v>
      </c>
      <c r="J27" s="47">
        <v>0</v>
      </c>
      <c r="K27" s="46">
        <v>0</v>
      </c>
      <c r="L27" s="47">
        <v>0</v>
      </c>
      <c r="M27" s="46">
        <v>0</v>
      </c>
      <c r="N27" s="47">
        <v>0</v>
      </c>
      <c r="O27" s="46">
        <v>0</v>
      </c>
      <c r="P27" s="48">
        <v>0</v>
      </c>
      <c r="Q27" s="46">
        <v>0</v>
      </c>
      <c r="R27" s="47">
        <v>0</v>
      </c>
      <c r="S27" s="46">
        <v>0</v>
      </c>
      <c r="T27" s="56">
        <v>0</v>
      </c>
      <c r="U27" s="50">
        <v>0</v>
      </c>
      <c r="V27" s="45">
        <v>0</v>
      </c>
      <c r="W27" s="52">
        <v>0</v>
      </c>
      <c r="X27" s="53">
        <v>589</v>
      </c>
      <c r="Y27" s="54">
        <v>100</v>
      </c>
    </row>
    <row r="28" spans="1:25" s="19" customFormat="1" ht="15" customHeight="1" x14ac:dyDescent="0.2">
      <c r="A28" s="18" t="s">
        <v>19</v>
      </c>
      <c r="B28" s="20" t="s">
        <v>41</v>
      </c>
      <c r="C28" s="33">
        <v>11</v>
      </c>
      <c r="D28" s="22">
        <v>3</v>
      </c>
      <c r="E28" s="26">
        <v>27.2727</v>
      </c>
      <c r="F28" s="22">
        <v>8</v>
      </c>
      <c r="G28" s="26">
        <v>72.727000000000004</v>
      </c>
      <c r="H28" s="31">
        <v>0</v>
      </c>
      <c r="I28" s="23">
        <v>0</v>
      </c>
      <c r="J28" s="24">
        <v>0</v>
      </c>
      <c r="K28" s="23">
        <v>0</v>
      </c>
      <c r="L28" s="24">
        <v>1</v>
      </c>
      <c r="M28" s="23">
        <v>12.5</v>
      </c>
      <c r="N28" s="24">
        <v>6</v>
      </c>
      <c r="O28" s="23">
        <v>75</v>
      </c>
      <c r="P28" s="30">
        <v>1</v>
      </c>
      <c r="Q28" s="23">
        <v>12.5</v>
      </c>
      <c r="R28" s="24">
        <v>0</v>
      </c>
      <c r="S28" s="23">
        <v>0</v>
      </c>
      <c r="T28" s="25">
        <v>0</v>
      </c>
      <c r="U28" s="26">
        <v>0</v>
      </c>
      <c r="V28" s="31">
        <v>0</v>
      </c>
      <c r="W28" s="27">
        <v>0</v>
      </c>
      <c r="X28" s="28">
        <v>1434</v>
      </c>
      <c r="Y28" s="29">
        <v>100</v>
      </c>
    </row>
    <row r="29" spans="1:25" s="19" customFormat="1" ht="15" customHeight="1" x14ac:dyDescent="0.2">
      <c r="A29" s="18" t="s">
        <v>19</v>
      </c>
      <c r="B29" s="55" t="s">
        <v>42</v>
      </c>
      <c r="C29" s="44">
        <v>32</v>
      </c>
      <c r="D29" s="45">
        <v>5</v>
      </c>
      <c r="E29" s="50">
        <v>15.625</v>
      </c>
      <c r="F29" s="45">
        <v>27</v>
      </c>
      <c r="G29" s="50">
        <v>84.375</v>
      </c>
      <c r="H29" s="45">
        <v>0</v>
      </c>
      <c r="I29" s="46">
        <v>0</v>
      </c>
      <c r="J29" s="47">
        <v>0</v>
      </c>
      <c r="K29" s="46">
        <v>0</v>
      </c>
      <c r="L29" s="48">
        <v>6</v>
      </c>
      <c r="M29" s="46">
        <v>22.222200000000001</v>
      </c>
      <c r="N29" s="47">
        <v>5</v>
      </c>
      <c r="O29" s="46">
        <v>18.518999999999998</v>
      </c>
      <c r="P29" s="48">
        <v>12</v>
      </c>
      <c r="Q29" s="46">
        <v>44.444000000000003</v>
      </c>
      <c r="R29" s="47">
        <v>0</v>
      </c>
      <c r="S29" s="46">
        <v>0</v>
      </c>
      <c r="T29" s="56">
        <v>4</v>
      </c>
      <c r="U29" s="50">
        <v>14.8148</v>
      </c>
      <c r="V29" s="45">
        <v>0</v>
      </c>
      <c r="W29" s="52">
        <v>0</v>
      </c>
      <c r="X29" s="53">
        <v>1873</v>
      </c>
      <c r="Y29" s="54">
        <v>100</v>
      </c>
    </row>
    <row r="30" spans="1:25" s="19" customFormat="1" ht="15" customHeight="1" x14ac:dyDescent="0.2">
      <c r="A30" s="18" t="s">
        <v>19</v>
      </c>
      <c r="B30" s="20" t="s">
        <v>43</v>
      </c>
      <c r="C30" s="21">
        <v>7</v>
      </c>
      <c r="D30" s="22">
        <v>1</v>
      </c>
      <c r="E30" s="26">
        <v>14.2857</v>
      </c>
      <c r="F30" s="22">
        <v>6</v>
      </c>
      <c r="G30" s="26">
        <v>85.713999999999999</v>
      </c>
      <c r="H30" s="31">
        <v>0</v>
      </c>
      <c r="I30" s="23">
        <v>0</v>
      </c>
      <c r="J30" s="30">
        <v>0</v>
      </c>
      <c r="K30" s="23">
        <v>0</v>
      </c>
      <c r="L30" s="24">
        <v>2</v>
      </c>
      <c r="M30" s="23">
        <v>33.333300000000001</v>
      </c>
      <c r="N30" s="24">
        <v>1</v>
      </c>
      <c r="O30" s="23">
        <v>16.667000000000002</v>
      </c>
      <c r="P30" s="24">
        <v>3</v>
      </c>
      <c r="Q30" s="23">
        <v>50</v>
      </c>
      <c r="R30" s="24">
        <v>0</v>
      </c>
      <c r="S30" s="23">
        <v>0</v>
      </c>
      <c r="T30" s="25">
        <v>0</v>
      </c>
      <c r="U30" s="26">
        <v>0</v>
      </c>
      <c r="V30" s="31">
        <v>0</v>
      </c>
      <c r="W30" s="27">
        <v>0</v>
      </c>
      <c r="X30" s="28">
        <v>3616</v>
      </c>
      <c r="Y30" s="29">
        <v>100</v>
      </c>
    </row>
    <row r="31" spans="1:25" s="19" customFormat="1" ht="15" customHeight="1" x14ac:dyDescent="0.2">
      <c r="A31" s="18" t="s">
        <v>19</v>
      </c>
      <c r="B31" s="55" t="s">
        <v>44</v>
      </c>
      <c r="C31" s="58">
        <v>16</v>
      </c>
      <c r="D31" s="45">
        <v>0</v>
      </c>
      <c r="E31" s="50">
        <v>0</v>
      </c>
      <c r="F31" s="45">
        <v>16</v>
      </c>
      <c r="G31" s="50">
        <v>100</v>
      </c>
      <c r="H31" s="45">
        <v>1</v>
      </c>
      <c r="I31" s="46">
        <v>6.25</v>
      </c>
      <c r="J31" s="48">
        <v>0</v>
      </c>
      <c r="K31" s="46">
        <v>0</v>
      </c>
      <c r="L31" s="47">
        <v>0</v>
      </c>
      <c r="M31" s="46">
        <v>0</v>
      </c>
      <c r="N31" s="48">
        <v>11</v>
      </c>
      <c r="O31" s="46">
        <v>68.75</v>
      </c>
      <c r="P31" s="47">
        <v>4</v>
      </c>
      <c r="Q31" s="46">
        <v>25</v>
      </c>
      <c r="R31" s="47">
        <v>0</v>
      </c>
      <c r="S31" s="46">
        <v>0</v>
      </c>
      <c r="T31" s="49">
        <v>0</v>
      </c>
      <c r="U31" s="50">
        <v>0</v>
      </c>
      <c r="V31" s="57">
        <v>1</v>
      </c>
      <c r="W31" s="52">
        <v>6.25</v>
      </c>
      <c r="X31" s="53">
        <v>2170</v>
      </c>
      <c r="Y31" s="54">
        <v>99.953999999999994</v>
      </c>
    </row>
    <row r="32" spans="1:25" s="19" customFormat="1" ht="15" customHeight="1" x14ac:dyDescent="0.2">
      <c r="A32" s="18" t="s">
        <v>19</v>
      </c>
      <c r="B32" s="20" t="s">
        <v>45</v>
      </c>
      <c r="C32" s="21">
        <v>87</v>
      </c>
      <c r="D32" s="31">
        <v>0</v>
      </c>
      <c r="E32" s="26">
        <v>0</v>
      </c>
      <c r="F32" s="31">
        <v>87</v>
      </c>
      <c r="G32" s="26">
        <v>100</v>
      </c>
      <c r="H32" s="22">
        <v>0</v>
      </c>
      <c r="I32" s="23">
        <v>0</v>
      </c>
      <c r="J32" s="24">
        <v>0</v>
      </c>
      <c r="K32" s="23">
        <v>0</v>
      </c>
      <c r="L32" s="24">
        <v>1</v>
      </c>
      <c r="M32" s="23">
        <v>1.1494</v>
      </c>
      <c r="N32" s="24">
        <v>58</v>
      </c>
      <c r="O32" s="23">
        <v>66.667000000000002</v>
      </c>
      <c r="P32" s="30">
        <v>26</v>
      </c>
      <c r="Q32" s="23">
        <v>29.885000000000002</v>
      </c>
      <c r="R32" s="30">
        <v>0</v>
      </c>
      <c r="S32" s="23">
        <v>0</v>
      </c>
      <c r="T32" s="32">
        <v>2</v>
      </c>
      <c r="U32" s="26">
        <v>2.2989000000000002</v>
      </c>
      <c r="V32" s="22">
        <v>0</v>
      </c>
      <c r="W32" s="27">
        <v>0</v>
      </c>
      <c r="X32" s="28">
        <v>978</v>
      </c>
      <c r="Y32" s="29">
        <v>100</v>
      </c>
    </row>
    <row r="33" spans="1:25" s="19" customFormat="1" ht="15" customHeight="1" x14ac:dyDescent="0.2">
      <c r="A33" s="18" t="s">
        <v>19</v>
      </c>
      <c r="B33" s="55" t="s">
        <v>46</v>
      </c>
      <c r="C33" s="44">
        <v>42</v>
      </c>
      <c r="D33" s="57">
        <v>5</v>
      </c>
      <c r="E33" s="50">
        <v>11.9048</v>
      </c>
      <c r="F33" s="57">
        <v>37</v>
      </c>
      <c r="G33" s="50">
        <v>88.094999999999999</v>
      </c>
      <c r="H33" s="57">
        <v>0</v>
      </c>
      <c r="I33" s="46">
        <v>0</v>
      </c>
      <c r="J33" s="47">
        <v>1</v>
      </c>
      <c r="K33" s="46">
        <v>2.7027000000000001</v>
      </c>
      <c r="L33" s="48">
        <v>0</v>
      </c>
      <c r="M33" s="46">
        <v>0</v>
      </c>
      <c r="N33" s="47">
        <v>25</v>
      </c>
      <c r="O33" s="46">
        <v>67.567999999999998</v>
      </c>
      <c r="P33" s="47">
        <v>11</v>
      </c>
      <c r="Q33" s="46">
        <v>29.73</v>
      </c>
      <c r="R33" s="48">
        <v>0</v>
      </c>
      <c r="S33" s="46">
        <v>0</v>
      </c>
      <c r="T33" s="56">
        <v>0</v>
      </c>
      <c r="U33" s="50">
        <v>0</v>
      </c>
      <c r="V33" s="57">
        <v>0</v>
      </c>
      <c r="W33" s="52">
        <v>0</v>
      </c>
      <c r="X33" s="53">
        <v>2372</v>
      </c>
      <c r="Y33" s="54">
        <v>100</v>
      </c>
    </row>
    <row r="34" spans="1:25" s="19" customFormat="1" ht="15" customHeight="1" x14ac:dyDescent="0.2">
      <c r="A34" s="18" t="s">
        <v>19</v>
      </c>
      <c r="B34" s="20" t="s">
        <v>47</v>
      </c>
      <c r="C34" s="33">
        <v>0</v>
      </c>
      <c r="D34" s="31">
        <v>0</v>
      </c>
      <c r="E34" s="26">
        <v>0</v>
      </c>
      <c r="F34" s="31">
        <v>0</v>
      </c>
      <c r="G34" s="26">
        <v>0</v>
      </c>
      <c r="H34" s="22">
        <v>0</v>
      </c>
      <c r="I34" s="23">
        <v>0</v>
      </c>
      <c r="J34" s="24">
        <v>0</v>
      </c>
      <c r="K34" s="23">
        <v>0</v>
      </c>
      <c r="L34" s="30">
        <v>0</v>
      </c>
      <c r="M34" s="23">
        <v>0</v>
      </c>
      <c r="N34" s="24">
        <v>0</v>
      </c>
      <c r="O34" s="23">
        <v>0</v>
      </c>
      <c r="P34" s="30">
        <v>0</v>
      </c>
      <c r="Q34" s="23">
        <v>0</v>
      </c>
      <c r="R34" s="30">
        <v>0</v>
      </c>
      <c r="S34" s="23">
        <v>0</v>
      </c>
      <c r="T34" s="25">
        <v>0</v>
      </c>
      <c r="U34" s="26">
        <v>0</v>
      </c>
      <c r="V34" s="31">
        <v>0</v>
      </c>
      <c r="W34" s="27">
        <v>0</v>
      </c>
      <c r="X34" s="28">
        <v>825</v>
      </c>
      <c r="Y34" s="29">
        <v>100</v>
      </c>
    </row>
    <row r="35" spans="1:25" s="19" customFormat="1" ht="15" customHeight="1" x14ac:dyDescent="0.2">
      <c r="A35" s="18" t="s">
        <v>19</v>
      </c>
      <c r="B35" s="55" t="s">
        <v>48</v>
      </c>
      <c r="C35" s="58">
        <v>22</v>
      </c>
      <c r="D35" s="57">
        <v>1</v>
      </c>
      <c r="E35" s="50">
        <v>4.5454999999999997</v>
      </c>
      <c r="F35" s="57">
        <v>21</v>
      </c>
      <c r="G35" s="50">
        <v>95.454999999999998</v>
      </c>
      <c r="H35" s="57">
        <v>0</v>
      </c>
      <c r="I35" s="46">
        <v>0</v>
      </c>
      <c r="J35" s="47">
        <v>0</v>
      </c>
      <c r="K35" s="46">
        <v>0</v>
      </c>
      <c r="L35" s="48">
        <v>3</v>
      </c>
      <c r="M35" s="46">
        <v>14.2857</v>
      </c>
      <c r="N35" s="47">
        <v>12</v>
      </c>
      <c r="O35" s="46">
        <v>57.143000000000001</v>
      </c>
      <c r="P35" s="48">
        <v>6</v>
      </c>
      <c r="Q35" s="46">
        <v>28.571000000000002</v>
      </c>
      <c r="R35" s="47">
        <v>0</v>
      </c>
      <c r="S35" s="46">
        <v>0</v>
      </c>
      <c r="T35" s="56">
        <v>0</v>
      </c>
      <c r="U35" s="50">
        <v>0</v>
      </c>
      <c r="V35" s="57">
        <v>0</v>
      </c>
      <c r="W35" s="52">
        <v>0</v>
      </c>
      <c r="X35" s="53">
        <v>1064</v>
      </c>
      <c r="Y35" s="54">
        <v>100</v>
      </c>
    </row>
    <row r="36" spans="1:25" s="19" customFormat="1" ht="15" customHeight="1" x14ac:dyDescent="0.2">
      <c r="A36" s="18" t="s">
        <v>19</v>
      </c>
      <c r="B36" s="20" t="s">
        <v>49</v>
      </c>
      <c r="C36" s="33">
        <v>64</v>
      </c>
      <c r="D36" s="31">
        <v>7</v>
      </c>
      <c r="E36" s="26">
        <v>10.9375</v>
      </c>
      <c r="F36" s="31">
        <v>57</v>
      </c>
      <c r="G36" s="26">
        <v>89.063000000000002</v>
      </c>
      <c r="H36" s="31">
        <v>1</v>
      </c>
      <c r="I36" s="23">
        <v>1.7544</v>
      </c>
      <c r="J36" s="24">
        <v>0</v>
      </c>
      <c r="K36" s="23">
        <v>0</v>
      </c>
      <c r="L36" s="24">
        <v>13</v>
      </c>
      <c r="M36" s="23">
        <v>22.806999999999999</v>
      </c>
      <c r="N36" s="30">
        <v>33</v>
      </c>
      <c r="O36" s="23">
        <v>57.895000000000003</v>
      </c>
      <c r="P36" s="30">
        <v>7</v>
      </c>
      <c r="Q36" s="23">
        <v>12.281000000000001</v>
      </c>
      <c r="R36" s="24">
        <v>0</v>
      </c>
      <c r="S36" s="23">
        <v>0</v>
      </c>
      <c r="T36" s="32">
        <v>3</v>
      </c>
      <c r="U36" s="26">
        <v>5.2632000000000003</v>
      </c>
      <c r="V36" s="22">
        <v>9</v>
      </c>
      <c r="W36" s="27">
        <v>14.0625</v>
      </c>
      <c r="X36" s="28">
        <v>658</v>
      </c>
      <c r="Y36" s="29">
        <v>100</v>
      </c>
    </row>
    <row r="37" spans="1:25" s="19" customFormat="1" ht="15" customHeight="1" x14ac:dyDescent="0.2">
      <c r="A37" s="18" t="s">
        <v>19</v>
      </c>
      <c r="B37" s="55" t="s">
        <v>50</v>
      </c>
      <c r="C37" s="44">
        <v>1</v>
      </c>
      <c r="D37" s="57">
        <v>0</v>
      </c>
      <c r="E37" s="50">
        <v>0</v>
      </c>
      <c r="F37" s="57">
        <v>1</v>
      </c>
      <c r="G37" s="50">
        <v>100</v>
      </c>
      <c r="H37" s="45">
        <v>0</v>
      </c>
      <c r="I37" s="46">
        <v>0</v>
      </c>
      <c r="J37" s="47">
        <v>0</v>
      </c>
      <c r="K37" s="46">
        <v>0</v>
      </c>
      <c r="L37" s="47">
        <v>0</v>
      </c>
      <c r="M37" s="46">
        <v>0</v>
      </c>
      <c r="N37" s="47">
        <v>0</v>
      </c>
      <c r="O37" s="46">
        <v>0</v>
      </c>
      <c r="P37" s="47">
        <v>1</v>
      </c>
      <c r="Q37" s="46">
        <v>100</v>
      </c>
      <c r="R37" s="48">
        <v>0</v>
      </c>
      <c r="S37" s="46">
        <v>0</v>
      </c>
      <c r="T37" s="56">
        <v>0</v>
      </c>
      <c r="U37" s="50">
        <v>0</v>
      </c>
      <c r="V37" s="45">
        <v>0</v>
      </c>
      <c r="W37" s="52">
        <v>0</v>
      </c>
      <c r="X37" s="53">
        <v>483</v>
      </c>
      <c r="Y37" s="54">
        <v>100</v>
      </c>
    </row>
    <row r="38" spans="1:25" s="19" customFormat="1" ht="15" customHeight="1" x14ac:dyDescent="0.2">
      <c r="A38" s="18" t="s">
        <v>19</v>
      </c>
      <c r="B38" s="20" t="s">
        <v>51</v>
      </c>
      <c r="C38" s="21">
        <v>22</v>
      </c>
      <c r="D38" s="31">
        <v>0</v>
      </c>
      <c r="E38" s="26">
        <v>0</v>
      </c>
      <c r="F38" s="31">
        <v>22</v>
      </c>
      <c r="G38" s="26">
        <v>100</v>
      </c>
      <c r="H38" s="22">
        <v>0</v>
      </c>
      <c r="I38" s="23">
        <v>0</v>
      </c>
      <c r="J38" s="24">
        <v>0</v>
      </c>
      <c r="K38" s="23">
        <v>0</v>
      </c>
      <c r="L38" s="24">
        <v>3</v>
      </c>
      <c r="M38" s="23">
        <v>13.6364</v>
      </c>
      <c r="N38" s="24">
        <v>6</v>
      </c>
      <c r="O38" s="23">
        <v>27.273</v>
      </c>
      <c r="P38" s="24">
        <v>12</v>
      </c>
      <c r="Q38" s="23">
        <v>54.545000000000002</v>
      </c>
      <c r="R38" s="24">
        <v>0</v>
      </c>
      <c r="S38" s="23">
        <v>0</v>
      </c>
      <c r="T38" s="25">
        <v>1</v>
      </c>
      <c r="U38" s="26">
        <v>4.5454999999999997</v>
      </c>
      <c r="V38" s="22">
        <v>0</v>
      </c>
      <c r="W38" s="27">
        <v>0</v>
      </c>
      <c r="X38" s="28">
        <v>2577</v>
      </c>
      <c r="Y38" s="29">
        <v>100</v>
      </c>
    </row>
    <row r="39" spans="1:25" s="19" customFormat="1" ht="15" customHeight="1" x14ac:dyDescent="0.2">
      <c r="A39" s="18" t="s">
        <v>19</v>
      </c>
      <c r="B39" s="55" t="s">
        <v>52</v>
      </c>
      <c r="C39" s="44">
        <v>3</v>
      </c>
      <c r="D39" s="45">
        <v>0</v>
      </c>
      <c r="E39" s="50">
        <v>0</v>
      </c>
      <c r="F39" s="45">
        <v>3</v>
      </c>
      <c r="G39" s="50">
        <v>100</v>
      </c>
      <c r="H39" s="57">
        <v>2</v>
      </c>
      <c r="I39" s="46">
        <v>66.666700000000006</v>
      </c>
      <c r="J39" s="47">
        <v>0</v>
      </c>
      <c r="K39" s="46">
        <v>0</v>
      </c>
      <c r="L39" s="48">
        <v>1</v>
      </c>
      <c r="M39" s="46">
        <v>33.333300000000001</v>
      </c>
      <c r="N39" s="47">
        <v>0</v>
      </c>
      <c r="O39" s="46">
        <v>0</v>
      </c>
      <c r="P39" s="48">
        <v>0</v>
      </c>
      <c r="Q39" s="46">
        <v>0</v>
      </c>
      <c r="R39" s="47">
        <v>0</v>
      </c>
      <c r="S39" s="46">
        <v>0</v>
      </c>
      <c r="T39" s="56">
        <v>0</v>
      </c>
      <c r="U39" s="50">
        <v>0</v>
      </c>
      <c r="V39" s="45">
        <v>1</v>
      </c>
      <c r="W39" s="52">
        <v>33.333300000000001</v>
      </c>
      <c r="X39" s="53">
        <v>880</v>
      </c>
      <c r="Y39" s="54">
        <v>100</v>
      </c>
    </row>
    <row r="40" spans="1:25" s="19" customFormat="1" ht="15" customHeight="1" x14ac:dyDescent="0.2">
      <c r="A40" s="18" t="s">
        <v>19</v>
      </c>
      <c r="B40" s="20" t="s">
        <v>53</v>
      </c>
      <c r="C40" s="33">
        <v>64</v>
      </c>
      <c r="D40" s="31">
        <v>3</v>
      </c>
      <c r="E40" s="26">
        <v>4.6875</v>
      </c>
      <c r="F40" s="31">
        <v>61</v>
      </c>
      <c r="G40" s="26">
        <v>95.313000000000002</v>
      </c>
      <c r="H40" s="22">
        <v>0</v>
      </c>
      <c r="I40" s="23">
        <v>0</v>
      </c>
      <c r="J40" s="24">
        <v>0</v>
      </c>
      <c r="K40" s="23">
        <v>0</v>
      </c>
      <c r="L40" s="24">
        <v>8</v>
      </c>
      <c r="M40" s="23">
        <v>13.114800000000001</v>
      </c>
      <c r="N40" s="30">
        <v>23</v>
      </c>
      <c r="O40" s="23">
        <v>37.704999999999998</v>
      </c>
      <c r="P40" s="30">
        <v>25</v>
      </c>
      <c r="Q40" s="23">
        <v>40.984000000000002</v>
      </c>
      <c r="R40" s="24">
        <v>0</v>
      </c>
      <c r="S40" s="23">
        <v>0</v>
      </c>
      <c r="T40" s="25">
        <v>5</v>
      </c>
      <c r="U40" s="26">
        <v>8.1966999999999999</v>
      </c>
      <c r="V40" s="22">
        <v>1</v>
      </c>
      <c r="W40" s="27">
        <v>1.5625</v>
      </c>
      <c r="X40" s="28">
        <v>4916</v>
      </c>
      <c r="Y40" s="29">
        <v>100</v>
      </c>
    </row>
    <row r="41" spans="1:25" s="19" customFormat="1" ht="15" customHeight="1" x14ac:dyDescent="0.2">
      <c r="A41" s="18" t="s">
        <v>19</v>
      </c>
      <c r="B41" s="55" t="s">
        <v>54</v>
      </c>
      <c r="C41" s="44">
        <v>43</v>
      </c>
      <c r="D41" s="45">
        <v>3</v>
      </c>
      <c r="E41" s="50">
        <v>6.9767000000000001</v>
      </c>
      <c r="F41" s="45">
        <v>40</v>
      </c>
      <c r="G41" s="50">
        <v>93.022999999999996</v>
      </c>
      <c r="H41" s="57">
        <v>0</v>
      </c>
      <c r="I41" s="46">
        <v>0</v>
      </c>
      <c r="J41" s="47">
        <v>0</v>
      </c>
      <c r="K41" s="46">
        <v>0</v>
      </c>
      <c r="L41" s="47">
        <v>2</v>
      </c>
      <c r="M41" s="46">
        <v>5</v>
      </c>
      <c r="N41" s="47">
        <v>20</v>
      </c>
      <c r="O41" s="46">
        <v>50</v>
      </c>
      <c r="P41" s="48">
        <v>14</v>
      </c>
      <c r="Q41" s="46">
        <v>35</v>
      </c>
      <c r="R41" s="48">
        <v>0</v>
      </c>
      <c r="S41" s="46">
        <v>0</v>
      </c>
      <c r="T41" s="49">
        <v>4</v>
      </c>
      <c r="U41" s="50">
        <v>10</v>
      </c>
      <c r="V41" s="57">
        <v>2</v>
      </c>
      <c r="W41" s="52">
        <v>4.6512000000000002</v>
      </c>
      <c r="X41" s="53">
        <v>2618</v>
      </c>
      <c r="Y41" s="54">
        <v>100</v>
      </c>
    </row>
    <row r="42" spans="1:25" s="19" customFormat="1" ht="15" customHeight="1" x14ac:dyDescent="0.2">
      <c r="A42" s="18" t="s">
        <v>19</v>
      </c>
      <c r="B42" s="20" t="s">
        <v>55</v>
      </c>
      <c r="C42" s="33">
        <v>1</v>
      </c>
      <c r="D42" s="31">
        <v>0</v>
      </c>
      <c r="E42" s="26">
        <v>0</v>
      </c>
      <c r="F42" s="31">
        <v>1</v>
      </c>
      <c r="G42" s="26">
        <v>100</v>
      </c>
      <c r="H42" s="22">
        <v>0</v>
      </c>
      <c r="I42" s="23">
        <v>0</v>
      </c>
      <c r="J42" s="24">
        <v>0</v>
      </c>
      <c r="K42" s="23">
        <v>0</v>
      </c>
      <c r="L42" s="24">
        <v>0</v>
      </c>
      <c r="M42" s="23">
        <v>0</v>
      </c>
      <c r="N42" s="30">
        <v>0</v>
      </c>
      <c r="O42" s="23">
        <v>0</v>
      </c>
      <c r="P42" s="30">
        <v>1</v>
      </c>
      <c r="Q42" s="23">
        <v>100</v>
      </c>
      <c r="R42" s="30">
        <v>0</v>
      </c>
      <c r="S42" s="23">
        <v>0</v>
      </c>
      <c r="T42" s="25">
        <v>0</v>
      </c>
      <c r="U42" s="26">
        <v>0</v>
      </c>
      <c r="V42" s="22">
        <v>0</v>
      </c>
      <c r="W42" s="27">
        <v>0</v>
      </c>
      <c r="X42" s="28">
        <v>481</v>
      </c>
      <c r="Y42" s="29">
        <v>100</v>
      </c>
    </row>
    <row r="43" spans="1:25" s="19" customFormat="1" ht="15" customHeight="1" x14ac:dyDescent="0.2">
      <c r="A43" s="18" t="s">
        <v>19</v>
      </c>
      <c r="B43" s="55" t="s">
        <v>56</v>
      </c>
      <c r="C43" s="44">
        <v>290</v>
      </c>
      <c r="D43" s="57">
        <v>8</v>
      </c>
      <c r="E43" s="50">
        <v>2.7585999999999999</v>
      </c>
      <c r="F43" s="57">
        <v>282</v>
      </c>
      <c r="G43" s="50">
        <v>97.241</v>
      </c>
      <c r="H43" s="45">
        <v>0</v>
      </c>
      <c r="I43" s="46">
        <v>0</v>
      </c>
      <c r="J43" s="47">
        <v>0</v>
      </c>
      <c r="K43" s="46">
        <v>0</v>
      </c>
      <c r="L43" s="48">
        <v>0</v>
      </c>
      <c r="M43" s="46">
        <v>0</v>
      </c>
      <c r="N43" s="47">
        <v>238</v>
      </c>
      <c r="O43" s="46">
        <v>84.397000000000006</v>
      </c>
      <c r="P43" s="47">
        <v>30</v>
      </c>
      <c r="Q43" s="46">
        <v>10.638</v>
      </c>
      <c r="R43" s="47">
        <v>0</v>
      </c>
      <c r="S43" s="46">
        <v>0</v>
      </c>
      <c r="T43" s="49">
        <v>14</v>
      </c>
      <c r="U43" s="50">
        <v>4.9645000000000001</v>
      </c>
      <c r="V43" s="57">
        <v>1</v>
      </c>
      <c r="W43" s="52">
        <v>0.3448</v>
      </c>
      <c r="X43" s="53">
        <v>3631</v>
      </c>
      <c r="Y43" s="54">
        <v>100</v>
      </c>
    </row>
    <row r="44" spans="1:25" s="19" customFormat="1" ht="15" customHeight="1" x14ac:dyDescent="0.2">
      <c r="A44" s="18" t="s">
        <v>19</v>
      </c>
      <c r="B44" s="20" t="s">
        <v>57</v>
      </c>
      <c r="C44" s="21">
        <v>27</v>
      </c>
      <c r="D44" s="31">
        <v>1</v>
      </c>
      <c r="E44" s="26">
        <v>3.7037</v>
      </c>
      <c r="F44" s="31">
        <v>26</v>
      </c>
      <c r="G44" s="26">
        <v>96.296000000000006</v>
      </c>
      <c r="H44" s="22">
        <v>10</v>
      </c>
      <c r="I44" s="23">
        <v>38.461500000000001</v>
      </c>
      <c r="J44" s="30">
        <v>0</v>
      </c>
      <c r="K44" s="23">
        <v>0</v>
      </c>
      <c r="L44" s="24">
        <v>3</v>
      </c>
      <c r="M44" s="23">
        <v>11.538500000000001</v>
      </c>
      <c r="N44" s="24">
        <v>2</v>
      </c>
      <c r="O44" s="23">
        <v>7.6920000000000002</v>
      </c>
      <c r="P44" s="24">
        <v>7</v>
      </c>
      <c r="Q44" s="23">
        <v>26.922999999999998</v>
      </c>
      <c r="R44" s="30">
        <v>0</v>
      </c>
      <c r="S44" s="23">
        <v>0</v>
      </c>
      <c r="T44" s="32">
        <v>4</v>
      </c>
      <c r="U44" s="26">
        <v>15.384600000000001</v>
      </c>
      <c r="V44" s="31">
        <v>1</v>
      </c>
      <c r="W44" s="27">
        <v>3.7037</v>
      </c>
      <c r="X44" s="28">
        <v>1815</v>
      </c>
      <c r="Y44" s="29">
        <v>100</v>
      </c>
    </row>
    <row r="45" spans="1:25" s="19" customFormat="1" ht="15" customHeight="1" x14ac:dyDescent="0.2">
      <c r="A45" s="18" t="s">
        <v>19</v>
      </c>
      <c r="B45" s="55" t="s">
        <v>58</v>
      </c>
      <c r="C45" s="44">
        <v>5</v>
      </c>
      <c r="D45" s="45">
        <v>0</v>
      </c>
      <c r="E45" s="50">
        <v>0</v>
      </c>
      <c r="F45" s="45">
        <v>5</v>
      </c>
      <c r="G45" s="50">
        <v>100</v>
      </c>
      <c r="H45" s="57">
        <v>1</v>
      </c>
      <c r="I45" s="46">
        <v>20</v>
      </c>
      <c r="J45" s="47">
        <v>0</v>
      </c>
      <c r="K45" s="46">
        <v>0</v>
      </c>
      <c r="L45" s="48">
        <v>2</v>
      </c>
      <c r="M45" s="46">
        <v>40</v>
      </c>
      <c r="N45" s="47">
        <v>0</v>
      </c>
      <c r="O45" s="46">
        <v>0</v>
      </c>
      <c r="P45" s="48">
        <v>2</v>
      </c>
      <c r="Q45" s="46">
        <v>40</v>
      </c>
      <c r="R45" s="47">
        <v>0</v>
      </c>
      <c r="S45" s="46">
        <v>0</v>
      </c>
      <c r="T45" s="49">
        <v>0</v>
      </c>
      <c r="U45" s="50">
        <v>0</v>
      </c>
      <c r="V45" s="57">
        <v>0</v>
      </c>
      <c r="W45" s="52">
        <v>0</v>
      </c>
      <c r="X45" s="53">
        <v>1283</v>
      </c>
      <c r="Y45" s="54">
        <v>100</v>
      </c>
    </row>
    <row r="46" spans="1:25" s="19" customFormat="1" ht="15" customHeight="1" x14ac:dyDescent="0.2">
      <c r="A46" s="18" t="s">
        <v>19</v>
      </c>
      <c r="B46" s="20" t="s">
        <v>59</v>
      </c>
      <c r="C46" s="21">
        <v>73</v>
      </c>
      <c r="D46" s="22">
        <v>1</v>
      </c>
      <c r="E46" s="26">
        <v>1.3698999999999999</v>
      </c>
      <c r="F46" s="22">
        <v>72</v>
      </c>
      <c r="G46" s="26">
        <v>98.63</v>
      </c>
      <c r="H46" s="22">
        <v>0</v>
      </c>
      <c r="I46" s="23">
        <v>0</v>
      </c>
      <c r="J46" s="24">
        <v>0</v>
      </c>
      <c r="K46" s="23">
        <v>0</v>
      </c>
      <c r="L46" s="24">
        <v>4</v>
      </c>
      <c r="M46" s="23">
        <v>5.5556000000000001</v>
      </c>
      <c r="N46" s="24">
        <v>34</v>
      </c>
      <c r="O46" s="23">
        <v>47.222000000000001</v>
      </c>
      <c r="P46" s="30">
        <v>31</v>
      </c>
      <c r="Q46" s="23">
        <v>43.055999999999997</v>
      </c>
      <c r="R46" s="30">
        <v>0</v>
      </c>
      <c r="S46" s="23">
        <v>0</v>
      </c>
      <c r="T46" s="32">
        <v>3</v>
      </c>
      <c r="U46" s="26">
        <v>4.1666999999999996</v>
      </c>
      <c r="V46" s="22">
        <v>1</v>
      </c>
      <c r="W46" s="27">
        <v>1.3698999999999999</v>
      </c>
      <c r="X46" s="28">
        <v>3027</v>
      </c>
      <c r="Y46" s="29">
        <v>100</v>
      </c>
    </row>
    <row r="47" spans="1:25" s="19" customFormat="1" ht="15" customHeight="1" x14ac:dyDescent="0.2">
      <c r="A47" s="18" t="s">
        <v>19</v>
      </c>
      <c r="B47" s="55" t="s">
        <v>60</v>
      </c>
      <c r="C47" s="58">
        <v>3</v>
      </c>
      <c r="D47" s="57">
        <v>0</v>
      </c>
      <c r="E47" s="50">
        <v>0</v>
      </c>
      <c r="F47" s="57">
        <v>3</v>
      </c>
      <c r="G47" s="50">
        <v>100</v>
      </c>
      <c r="H47" s="45">
        <v>0</v>
      </c>
      <c r="I47" s="46">
        <v>0</v>
      </c>
      <c r="J47" s="48">
        <v>0</v>
      </c>
      <c r="K47" s="46">
        <v>0</v>
      </c>
      <c r="L47" s="48">
        <v>1</v>
      </c>
      <c r="M47" s="46">
        <v>33.333300000000001</v>
      </c>
      <c r="N47" s="48">
        <v>1</v>
      </c>
      <c r="O47" s="46">
        <v>33.332999999999998</v>
      </c>
      <c r="P47" s="48">
        <v>1</v>
      </c>
      <c r="Q47" s="46">
        <v>33.332999999999998</v>
      </c>
      <c r="R47" s="47">
        <v>0</v>
      </c>
      <c r="S47" s="46">
        <v>0</v>
      </c>
      <c r="T47" s="49">
        <v>0</v>
      </c>
      <c r="U47" s="50">
        <v>0</v>
      </c>
      <c r="V47" s="45">
        <v>0</v>
      </c>
      <c r="W47" s="52">
        <v>0</v>
      </c>
      <c r="X47" s="53">
        <v>308</v>
      </c>
      <c r="Y47" s="54">
        <v>100</v>
      </c>
    </row>
    <row r="48" spans="1:25" s="19" customFormat="1" ht="15" customHeight="1" x14ac:dyDescent="0.2">
      <c r="A48" s="18" t="s">
        <v>19</v>
      </c>
      <c r="B48" s="20" t="s">
        <v>61</v>
      </c>
      <c r="C48" s="21">
        <v>125</v>
      </c>
      <c r="D48" s="31">
        <v>3</v>
      </c>
      <c r="E48" s="26">
        <v>2.4</v>
      </c>
      <c r="F48" s="31">
        <v>122</v>
      </c>
      <c r="G48" s="26">
        <v>97.6</v>
      </c>
      <c r="H48" s="31">
        <v>0</v>
      </c>
      <c r="I48" s="23">
        <v>0</v>
      </c>
      <c r="J48" s="24">
        <v>0</v>
      </c>
      <c r="K48" s="23">
        <v>0</v>
      </c>
      <c r="L48" s="30">
        <v>1</v>
      </c>
      <c r="M48" s="23">
        <v>0.81969999999999998</v>
      </c>
      <c r="N48" s="24">
        <v>90</v>
      </c>
      <c r="O48" s="23">
        <v>73.77</v>
      </c>
      <c r="P48" s="24">
        <v>28</v>
      </c>
      <c r="Q48" s="23">
        <v>22.951000000000001</v>
      </c>
      <c r="R48" s="30">
        <v>0</v>
      </c>
      <c r="S48" s="23">
        <v>0</v>
      </c>
      <c r="T48" s="32">
        <v>3</v>
      </c>
      <c r="U48" s="26">
        <v>2.4590000000000001</v>
      </c>
      <c r="V48" s="31">
        <v>0</v>
      </c>
      <c r="W48" s="27">
        <v>0</v>
      </c>
      <c r="X48" s="28">
        <v>1236</v>
      </c>
      <c r="Y48" s="29">
        <v>100</v>
      </c>
    </row>
    <row r="49" spans="1:25" s="19" customFormat="1" ht="15" customHeight="1" x14ac:dyDescent="0.2">
      <c r="A49" s="18" t="s">
        <v>19</v>
      </c>
      <c r="B49" s="55" t="s">
        <v>62</v>
      </c>
      <c r="C49" s="58">
        <v>3</v>
      </c>
      <c r="D49" s="57">
        <v>0</v>
      </c>
      <c r="E49" s="50">
        <v>0</v>
      </c>
      <c r="F49" s="57">
        <v>3</v>
      </c>
      <c r="G49" s="50">
        <v>100</v>
      </c>
      <c r="H49" s="45">
        <v>2</v>
      </c>
      <c r="I49" s="46">
        <v>66.666700000000006</v>
      </c>
      <c r="J49" s="47">
        <v>0</v>
      </c>
      <c r="K49" s="46">
        <v>0</v>
      </c>
      <c r="L49" s="47">
        <v>0</v>
      </c>
      <c r="M49" s="46">
        <v>0</v>
      </c>
      <c r="N49" s="47">
        <v>0</v>
      </c>
      <c r="O49" s="46">
        <v>0</v>
      </c>
      <c r="P49" s="48">
        <v>1</v>
      </c>
      <c r="Q49" s="46">
        <v>33.332999999999998</v>
      </c>
      <c r="R49" s="48">
        <v>0</v>
      </c>
      <c r="S49" s="46">
        <v>0</v>
      </c>
      <c r="T49" s="49">
        <v>0</v>
      </c>
      <c r="U49" s="50">
        <v>0</v>
      </c>
      <c r="V49" s="57">
        <v>0</v>
      </c>
      <c r="W49" s="52">
        <v>0</v>
      </c>
      <c r="X49" s="53">
        <v>688</v>
      </c>
      <c r="Y49" s="54">
        <v>100</v>
      </c>
    </row>
    <row r="50" spans="1:25" s="19" customFormat="1" ht="15" customHeight="1" x14ac:dyDescent="0.2">
      <c r="A50" s="18" t="s">
        <v>19</v>
      </c>
      <c r="B50" s="20" t="s">
        <v>63</v>
      </c>
      <c r="C50" s="21">
        <v>276</v>
      </c>
      <c r="D50" s="22">
        <v>16</v>
      </c>
      <c r="E50" s="26">
        <v>5.7971000000000004</v>
      </c>
      <c r="F50" s="22">
        <v>260</v>
      </c>
      <c r="G50" s="26">
        <v>94.203000000000003</v>
      </c>
      <c r="H50" s="22">
        <v>1</v>
      </c>
      <c r="I50" s="23">
        <v>0.3846</v>
      </c>
      <c r="J50" s="24">
        <v>0</v>
      </c>
      <c r="K50" s="23">
        <v>0</v>
      </c>
      <c r="L50" s="30">
        <v>11</v>
      </c>
      <c r="M50" s="23">
        <v>4.2308000000000003</v>
      </c>
      <c r="N50" s="24">
        <v>140</v>
      </c>
      <c r="O50" s="23">
        <v>53.845999999999997</v>
      </c>
      <c r="P50" s="24">
        <v>101</v>
      </c>
      <c r="Q50" s="23">
        <v>38.845999999999997</v>
      </c>
      <c r="R50" s="30">
        <v>1</v>
      </c>
      <c r="S50" s="23">
        <v>0.38500000000000001</v>
      </c>
      <c r="T50" s="32">
        <v>6</v>
      </c>
      <c r="U50" s="26">
        <v>2.3077000000000001</v>
      </c>
      <c r="V50" s="22">
        <v>3</v>
      </c>
      <c r="W50" s="27">
        <v>1.087</v>
      </c>
      <c r="X50" s="28">
        <v>1818</v>
      </c>
      <c r="Y50" s="29">
        <v>100</v>
      </c>
    </row>
    <row r="51" spans="1:25" s="19" customFormat="1" ht="15" customHeight="1" x14ac:dyDescent="0.2">
      <c r="A51" s="18" t="s">
        <v>19</v>
      </c>
      <c r="B51" s="55" t="s">
        <v>64</v>
      </c>
      <c r="C51" s="44">
        <v>708</v>
      </c>
      <c r="D51" s="45">
        <v>206</v>
      </c>
      <c r="E51" s="50">
        <v>29.096</v>
      </c>
      <c r="F51" s="45">
        <v>502</v>
      </c>
      <c r="G51" s="50">
        <v>70.903999999999996</v>
      </c>
      <c r="H51" s="45">
        <v>1</v>
      </c>
      <c r="I51" s="46">
        <v>0.19919999999999999</v>
      </c>
      <c r="J51" s="48">
        <v>2</v>
      </c>
      <c r="K51" s="46">
        <v>0.39840999999999999</v>
      </c>
      <c r="L51" s="47">
        <v>253</v>
      </c>
      <c r="M51" s="46">
        <v>50.398400000000002</v>
      </c>
      <c r="N51" s="47">
        <v>134</v>
      </c>
      <c r="O51" s="46">
        <v>26.693000000000001</v>
      </c>
      <c r="P51" s="47">
        <v>97</v>
      </c>
      <c r="Q51" s="46">
        <v>19.323</v>
      </c>
      <c r="R51" s="48">
        <v>0</v>
      </c>
      <c r="S51" s="46">
        <v>0</v>
      </c>
      <c r="T51" s="49">
        <v>15</v>
      </c>
      <c r="U51" s="50">
        <v>2.988</v>
      </c>
      <c r="V51" s="45">
        <v>59</v>
      </c>
      <c r="W51" s="52">
        <v>8.3332999999999995</v>
      </c>
      <c r="X51" s="53">
        <v>8616</v>
      </c>
      <c r="Y51" s="54">
        <v>100</v>
      </c>
    </row>
    <row r="52" spans="1:25" s="19" customFormat="1" ht="15" customHeight="1" x14ac:dyDescent="0.2">
      <c r="A52" s="18" t="s">
        <v>19</v>
      </c>
      <c r="B52" s="20" t="s">
        <v>65</v>
      </c>
      <c r="C52" s="21">
        <v>8</v>
      </c>
      <c r="D52" s="22">
        <v>0</v>
      </c>
      <c r="E52" s="26">
        <v>0</v>
      </c>
      <c r="F52" s="22">
        <v>8</v>
      </c>
      <c r="G52" s="26">
        <v>100</v>
      </c>
      <c r="H52" s="31">
        <v>0</v>
      </c>
      <c r="I52" s="23">
        <v>0</v>
      </c>
      <c r="J52" s="24">
        <v>0</v>
      </c>
      <c r="K52" s="23">
        <v>0</v>
      </c>
      <c r="L52" s="30">
        <v>3</v>
      </c>
      <c r="M52" s="23">
        <v>37.5</v>
      </c>
      <c r="N52" s="30">
        <v>0</v>
      </c>
      <c r="O52" s="23">
        <v>0</v>
      </c>
      <c r="P52" s="24">
        <v>5</v>
      </c>
      <c r="Q52" s="23">
        <v>62.5</v>
      </c>
      <c r="R52" s="30">
        <v>0</v>
      </c>
      <c r="S52" s="23">
        <v>0</v>
      </c>
      <c r="T52" s="25">
        <v>0</v>
      </c>
      <c r="U52" s="26">
        <v>0</v>
      </c>
      <c r="V52" s="22">
        <v>1</v>
      </c>
      <c r="W52" s="27">
        <v>12.5</v>
      </c>
      <c r="X52" s="28">
        <v>1009</v>
      </c>
      <c r="Y52" s="29">
        <v>100</v>
      </c>
    </row>
    <row r="53" spans="1:25" s="19" customFormat="1" ht="15" customHeight="1" x14ac:dyDescent="0.2">
      <c r="A53" s="18" t="s">
        <v>19</v>
      </c>
      <c r="B53" s="55" t="s">
        <v>66</v>
      </c>
      <c r="C53" s="58">
        <v>4</v>
      </c>
      <c r="D53" s="57">
        <v>0</v>
      </c>
      <c r="E53" s="50">
        <v>0</v>
      </c>
      <c r="F53" s="57">
        <v>4</v>
      </c>
      <c r="G53" s="50">
        <v>100</v>
      </c>
      <c r="H53" s="57">
        <v>0</v>
      </c>
      <c r="I53" s="46">
        <v>0</v>
      </c>
      <c r="J53" s="47">
        <v>0</v>
      </c>
      <c r="K53" s="46">
        <v>0</v>
      </c>
      <c r="L53" s="48">
        <v>0</v>
      </c>
      <c r="M53" s="46">
        <v>0</v>
      </c>
      <c r="N53" s="47">
        <v>0</v>
      </c>
      <c r="O53" s="46">
        <v>0</v>
      </c>
      <c r="P53" s="48">
        <v>3</v>
      </c>
      <c r="Q53" s="46">
        <v>75</v>
      </c>
      <c r="R53" s="48">
        <v>0</v>
      </c>
      <c r="S53" s="46">
        <v>0</v>
      </c>
      <c r="T53" s="49">
        <v>1</v>
      </c>
      <c r="U53" s="50">
        <v>25</v>
      </c>
      <c r="V53" s="45">
        <v>0</v>
      </c>
      <c r="W53" s="52">
        <v>0</v>
      </c>
      <c r="X53" s="53">
        <v>306</v>
      </c>
      <c r="Y53" s="54">
        <v>100</v>
      </c>
    </row>
    <row r="54" spans="1:25" s="19" customFormat="1" ht="15" customHeight="1" x14ac:dyDescent="0.2">
      <c r="A54" s="18" t="s">
        <v>19</v>
      </c>
      <c r="B54" s="20" t="s">
        <v>67</v>
      </c>
      <c r="C54" s="21">
        <v>43</v>
      </c>
      <c r="D54" s="22">
        <v>2</v>
      </c>
      <c r="E54" s="26">
        <v>4.6512000000000002</v>
      </c>
      <c r="F54" s="22">
        <v>41</v>
      </c>
      <c r="G54" s="26">
        <v>95.349000000000004</v>
      </c>
      <c r="H54" s="31">
        <v>0</v>
      </c>
      <c r="I54" s="23">
        <v>0</v>
      </c>
      <c r="J54" s="24">
        <v>0</v>
      </c>
      <c r="K54" s="34">
        <v>0</v>
      </c>
      <c r="L54" s="30">
        <v>1</v>
      </c>
      <c r="M54" s="34">
        <v>2.4390000000000001</v>
      </c>
      <c r="N54" s="24">
        <v>24</v>
      </c>
      <c r="O54" s="23">
        <v>58.536999999999999</v>
      </c>
      <c r="P54" s="24">
        <v>16</v>
      </c>
      <c r="Q54" s="23">
        <v>39.024000000000001</v>
      </c>
      <c r="R54" s="24">
        <v>0</v>
      </c>
      <c r="S54" s="23">
        <v>0</v>
      </c>
      <c r="T54" s="32">
        <v>0</v>
      </c>
      <c r="U54" s="26">
        <v>0</v>
      </c>
      <c r="V54" s="31">
        <v>0</v>
      </c>
      <c r="W54" s="27">
        <v>0</v>
      </c>
      <c r="X54" s="28">
        <v>1971</v>
      </c>
      <c r="Y54" s="29">
        <v>100</v>
      </c>
    </row>
    <row r="55" spans="1:25" s="19" customFormat="1" ht="15" customHeight="1" x14ac:dyDescent="0.2">
      <c r="A55" s="18" t="s">
        <v>19</v>
      </c>
      <c r="B55" s="55" t="s">
        <v>68</v>
      </c>
      <c r="C55" s="44">
        <v>70</v>
      </c>
      <c r="D55" s="45">
        <v>16</v>
      </c>
      <c r="E55" s="50">
        <v>22.857099999999999</v>
      </c>
      <c r="F55" s="45">
        <v>54</v>
      </c>
      <c r="G55" s="50">
        <v>77.143000000000001</v>
      </c>
      <c r="H55" s="45">
        <v>2</v>
      </c>
      <c r="I55" s="46">
        <v>3.7037</v>
      </c>
      <c r="J55" s="47">
        <v>0</v>
      </c>
      <c r="K55" s="46">
        <v>0</v>
      </c>
      <c r="L55" s="48">
        <v>8</v>
      </c>
      <c r="M55" s="46">
        <v>14.8148</v>
      </c>
      <c r="N55" s="48">
        <v>5</v>
      </c>
      <c r="O55" s="46">
        <v>9.2590000000000003</v>
      </c>
      <c r="P55" s="47">
        <v>32</v>
      </c>
      <c r="Q55" s="46">
        <v>59.259</v>
      </c>
      <c r="R55" s="47">
        <v>0</v>
      </c>
      <c r="S55" s="46">
        <v>0</v>
      </c>
      <c r="T55" s="56">
        <v>7</v>
      </c>
      <c r="U55" s="50">
        <v>12.962999999999999</v>
      </c>
      <c r="V55" s="57">
        <v>0</v>
      </c>
      <c r="W55" s="52">
        <v>0</v>
      </c>
      <c r="X55" s="53">
        <v>2305</v>
      </c>
      <c r="Y55" s="54">
        <v>100</v>
      </c>
    </row>
    <row r="56" spans="1:25" s="19" customFormat="1" ht="15" customHeight="1" x14ac:dyDescent="0.2">
      <c r="A56" s="18" t="s">
        <v>19</v>
      </c>
      <c r="B56" s="20" t="s">
        <v>69</v>
      </c>
      <c r="C56" s="21">
        <v>29</v>
      </c>
      <c r="D56" s="31">
        <v>5</v>
      </c>
      <c r="E56" s="26">
        <v>17.241399999999999</v>
      </c>
      <c r="F56" s="31">
        <v>24</v>
      </c>
      <c r="G56" s="26">
        <v>82.759</v>
      </c>
      <c r="H56" s="22">
        <v>0</v>
      </c>
      <c r="I56" s="23">
        <v>0</v>
      </c>
      <c r="J56" s="24">
        <v>0</v>
      </c>
      <c r="K56" s="23">
        <v>0</v>
      </c>
      <c r="L56" s="24">
        <v>0</v>
      </c>
      <c r="M56" s="23">
        <v>0</v>
      </c>
      <c r="N56" s="30">
        <v>1</v>
      </c>
      <c r="O56" s="23">
        <v>4.1669999999999998</v>
      </c>
      <c r="P56" s="24">
        <v>21</v>
      </c>
      <c r="Q56" s="23">
        <v>87.5</v>
      </c>
      <c r="R56" s="30">
        <v>0</v>
      </c>
      <c r="S56" s="23">
        <v>0</v>
      </c>
      <c r="T56" s="25">
        <v>2</v>
      </c>
      <c r="U56" s="26">
        <v>8.3332999999999995</v>
      </c>
      <c r="V56" s="31">
        <v>0</v>
      </c>
      <c r="W56" s="27">
        <v>0</v>
      </c>
      <c r="X56" s="28">
        <v>720</v>
      </c>
      <c r="Y56" s="29">
        <v>100</v>
      </c>
    </row>
    <row r="57" spans="1:25" s="19" customFormat="1" ht="15" customHeight="1" x14ac:dyDescent="0.2">
      <c r="A57" s="18" t="s">
        <v>19</v>
      </c>
      <c r="B57" s="55" t="s">
        <v>70</v>
      </c>
      <c r="C57" s="44">
        <v>29</v>
      </c>
      <c r="D57" s="57">
        <v>0</v>
      </c>
      <c r="E57" s="50">
        <v>0</v>
      </c>
      <c r="F57" s="57">
        <v>29</v>
      </c>
      <c r="G57" s="50">
        <v>100</v>
      </c>
      <c r="H57" s="45">
        <v>0</v>
      </c>
      <c r="I57" s="46">
        <v>0</v>
      </c>
      <c r="J57" s="48">
        <v>0</v>
      </c>
      <c r="K57" s="46">
        <v>0</v>
      </c>
      <c r="L57" s="47">
        <v>0</v>
      </c>
      <c r="M57" s="46">
        <v>0</v>
      </c>
      <c r="N57" s="47">
        <v>22</v>
      </c>
      <c r="O57" s="46">
        <v>75.861999999999995</v>
      </c>
      <c r="P57" s="47">
        <v>6</v>
      </c>
      <c r="Q57" s="46">
        <v>20.69</v>
      </c>
      <c r="R57" s="47">
        <v>0</v>
      </c>
      <c r="S57" s="46">
        <v>0</v>
      </c>
      <c r="T57" s="56">
        <v>1</v>
      </c>
      <c r="U57" s="50">
        <v>3.4483000000000001</v>
      </c>
      <c r="V57" s="57">
        <v>0</v>
      </c>
      <c r="W57" s="52">
        <v>0</v>
      </c>
      <c r="X57" s="53">
        <v>2232</v>
      </c>
      <c r="Y57" s="54">
        <v>100</v>
      </c>
    </row>
    <row r="58" spans="1:25" s="19" customFormat="1" ht="15" customHeight="1" thickBot="1" x14ac:dyDescent="0.25">
      <c r="A58" s="18" t="s">
        <v>19</v>
      </c>
      <c r="B58" s="59" t="s">
        <v>71</v>
      </c>
      <c r="C58" s="60">
        <v>0</v>
      </c>
      <c r="D58" s="67">
        <v>0</v>
      </c>
      <c r="E58" s="66">
        <v>0</v>
      </c>
      <c r="F58" s="67">
        <v>0</v>
      </c>
      <c r="G58" s="66">
        <v>0</v>
      </c>
      <c r="H58" s="61">
        <v>0</v>
      </c>
      <c r="I58" s="62">
        <v>0</v>
      </c>
      <c r="J58" s="63">
        <v>0</v>
      </c>
      <c r="K58" s="62">
        <v>0</v>
      </c>
      <c r="L58" s="64">
        <v>0</v>
      </c>
      <c r="M58" s="62">
        <v>0</v>
      </c>
      <c r="N58" s="63">
        <v>0</v>
      </c>
      <c r="O58" s="62">
        <v>0</v>
      </c>
      <c r="P58" s="63">
        <v>0</v>
      </c>
      <c r="Q58" s="62">
        <v>0</v>
      </c>
      <c r="R58" s="63">
        <v>0</v>
      </c>
      <c r="S58" s="62">
        <v>0</v>
      </c>
      <c r="T58" s="65">
        <v>0</v>
      </c>
      <c r="U58" s="66">
        <v>0</v>
      </c>
      <c r="V58" s="67">
        <v>0</v>
      </c>
      <c r="W58" s="68">
        <v>0</v>
      </c>
      <c r="X58" s="69">
        <v>365</v>
      </c>
      <c r="Y58" s="70">
        <v>100</v>
      </c>
    </row>
    <row r="59" spans="1:25" s="36" customFormat="1" ht="15" customHeight="1" x14ac:dyDescent="0.2">
      <c r="A59" s="38"/>
      <c r="B59" s="42"/>
      <c r="C59" s="35"/>
      <c r="D59" s="35"/>
      <c r="E59" s="35"/>
      <c r="F59" s="35"/>
      <c r="G59" s="35"/>
      <c r="H59" s="35"/>
      <c r="I59" s="35"/>
      <c r="J59" s="35"/>
      <c r="K59" s="35"/>
      <c r="L59" s="35"/>
      <c r="M59" s="35"/>
      <c r="N59" s="35"/>
      <c r="O59" s="35"/>
      <c r="P59" s="35"/>
      <c r="Q59" s="35"/>
      <c r="R59" s="35"/>
      <c r="S59" s="35"/>
      <c r="T59" s="35"/>
      <c r="U59" s="35"/>
      <c r="V59" s="40"/>
      <c r="W59" s="41"/>
      <c r="X59" s="35"/>
      <c r="Y59" s="35"/>
    </row>
    <row r="60" spans="1:25" s="36" customFormat="1" ht="15" customHeight="1" x14ac:dyDescent="0.2">
      <c r="A60" s="38"/>
      <c r="B60" s="39" t="str">
        <f>CONCATENATE("NOTE: Table reads (for US Totals):  Of all ",TEXT(C7,"#,##0")," public school female students with disabilities who were  ",LOWER(A7),", ",TEXT(D7,"#,##0")," (",TEXT(E7,"0.0"),"%) were served solely under Section 504 and ",TEXT(F7,"#,##0")," (",TEXT(G7,"0.0"),"%) were served under IDEA.")</f>
        <v>NOTE: Table reads (for US Totals):  Of all 3,235 public school female students with disabilities who were  transferred to an alternative school, 431 (13.3%) were served solely under Section 504 and 2,804 (86.7%) were served under IDEA.</v>
      </c>
      <c r="C60" s="35"/>
      <c r="D60" s="35"/>
      <c r="E60" s="35"/>
      <c r="F60" s="35"/>
      <c r="G60" s="35"/>
      <c r="H60" s="35"/>
      <c r="I60" s="35"/>
      <c r="J60" s="35"/>
      <c r="K60" s="35"/>
      <c r="L60" s="35"/>
      <c r="M60" s="35"/>
      <c r="N60" s="35"/>
      <c r="O60" s="35"/>
      <c r="P60" s="35"/>
      <c r="Q60" s="35"/>
      <c r="R60" s="35"/>
      <c r="S60" s="35"/>
      <c r="T60" s="35"/>
      <c r="U60" s="35"/>
      <c r="V60" s="35"/>
      <c r="W60" s="35"/>
      <c r="X60" s="40"/>
      <c r="Y60" s="41"/>
    </row>
    <row r="61" spans="1:25" s="36" customFormat="1" ht="15" customHeight="1" x14ac:dyDescent="0.2">
      <c r="A61" s="38"/>
      <c r="B61" s="39" t="str">
        <f>CONCATENATE("            Table reads (for US Race/Ethnicity):  Of all ",TEXT(F7,"#,##0")," public school female students with disabilities served under IDEA who were ",LOWER(A7), ", ",TEXT(H7,"#,##0")," (",TEXT(I7,"0.0"),"%) were American Indian or Alaska Native.")</f>
        <v xml:space="preserve">            Table reads (for US Race/Ethnicity):  Of all 2,804 public school female students with disabilities served under IDEA who were transferred to an alternative school, 28 (1.0%) were American Indian or Alaska Native.</v>
      </c>
      <c r="C61" s="35"/>
      <c r="D61" s="35"/>
      <c r="E61" s="35"/>
      <c r="F61" s="35"/>
      <c r="G61" s="35"/>
      <c r="H61" s="35"/>
      <c r="I61" s="35"/>
      <c r="J61" s="35"/>
      <c r="K61" s="35"/>
      <c r="L61" s="35"/>
      <c r="M61" s="35"/>
      <c r="N61" s="35"/>
      <c r="O61" s="35"/>
      <c r="P61" s="35"/>
      <c r="Q61" s="35"/>
      <c r="R61" s="35"/>
      <c r="S61" s="35"/>
      <c r="T61" s="35"/>
      <c r="U61" s="35"/>
      <c r="V61" s="35"/>
      <c r="W61" s="35"/>
      <c r="X61" s="40"/>
      <c r="Y61" s="41"/>
    </row>
    <row r="62" spans="1:25" s="19" customFormat="1" ht="15" customHeight="1" x14ac:dyDescent="0.2">
      <c r="A62" s="18"/>
      <c r="B62" s="99" t="s">
        <v>75</v>
      </c>
      <c r="C62" s="99"/>
      <c r="D62" s="99"/>
      <c r="E62" s="99"/>
      <c r="F62" s="99"/>
      <c r="G62" s="99"/>
      <c r="H62" s="99"/>
      <c r="I62" s="99"/>
      <c r="J62" s="99"/>
      <c r="K62" s="99"/>
      <c r="L62" s="99"/>
      <c r="M62" s="99"/>
      <c r="N62" s="99"/>
      <c r="O62" s="99"/>
      <c r="P62" s="99"/>
      <c r="Q62" s="99"/>
      <c r="R62" s="99"/>
      <c r="S62" s="99"/>
      <c r="T62" s="99"/>
      <c r="U62" s="99"/>
      <c r="V62" s="99"/>
      <c r="W62" s="99"/>
      <c r="X62" s="99"/>
      <c r="Y62" s="99"/>
    </row>
    <row r="63" spans="1:25" s="36" customFormat="1" ht="14.1" customHeight="1" x14ac:dyDescent="0.2">
      <c r="B63" s="99" t="s">
        <v>76</v>
      </c>
      <c r="C63" s="99"/>
      <c r="D63" s="99"/>
      <c r="E63" s="99"/>
      <c r="F63" s="99"/>
      <c r="G63" s="99"/>
      <c r="H63" s="99"/>
      <c r="I63" s="99"/>
      <c r="J63" s="99"/>
      <c r="K63" s="99"/>
      <c r="L63" s="99"/>
      <c r="M63" s="99"/>
      <c r="N63" s="99"/>
      <c r="O63" s="99"/>
      <c r="P63" s="99"/>
      <c r="Q63" s="99"/>
      <c r="R63" s="99"/>
      <c r="S63" s="99"/>
      <c r="T63" s="99"/>
      <c r="U63" s="99"/>
      <c r="V63" s="99"/>
      <c r="W63" s="99"/>
      <c r="X63" s="99"/>
      <c r="Y63" s="99"/>
    </row>
    <row r="64" spans="1:25" s="36" customFormat="1" ht="15" customHeight="1" x14ac:dyDescent="0.2">
      <c r="A64" s="38"/>
      <c r="B64" s="35"/>
      <c r="C64" s="35"/>
      <c r="D64" s="35"/>
      <c r="E64" s="35"/>
      <c r="F64" s="35"/>
      <c r="G64" s="35"/>
      <c r="H64" s="35"/>
      <c r="I64" s="35"/>
      <c r="J64" s="35"/>
      <c r="K64" s="35"/>
      <c r="L64" s="35"/>
      <c r="M64" s="35"/>
      <c r="N64" s="35"/>
      <c r="O64" s="35"/>
      <c r="P64" s="35"/>
      <c r="Q64" s="35"/>
      <c r="R64" s="35"/>
      <c r="S64" s="35"/>
      <c r="T64" s="35"/>
      <c r="U64" s="35"/>
      <c r="V64" s="40"/>
      <c r="W64" s="41"/>
      <c r="X64" s="35"/>
      <c r="Y64" s="35"/>
    </row>
    <row r="65" spans="1:25" s="36" customFormat="1" ht="15" customHeight="1" x14ac:dyDescent="0.2">
      <c r="A65" s="38"/>
      <c r="B65" s="35"/>
      <c r="C65" s="35"/>
      <c r="D65" s="35"/>
      <c r="E65" s="35"/>
      <c r="F65" s="35"/>
      <c r="G65" s="35"/>
      <c r="H65" s="35"/>
      <c r="I65" s="35"/>
      <c r="J65" s="35"/>
      <c r="K65" s="35"/>
      <c r="L65" s="35"/>
      <c r="M65" s="35"/>
      <c r="N65" s="35"/>
      <c r="O65" s="35"/>
      <c r="P65" s="35"/>
      <c r="Q65" s="35"/>
      <c r="R65" s="35"/>
      <c r="S65" s="35"/>
      <c r="T65" s="35"/>
      <c r="U65" s="35"/>
      <c r="V65" s="40"/>
      <c r="W65" s="41"/>
      <c r="X65" s="35"/>
      <c r="Y65" s="35"/>
    </row>
    <row r="66" spans="1:25" s="36" customFormat="1" ht="15" customHeight="1" x14ac:dyDescent="0.2">
      <c r="A66" s="38"/>
      <c r="B66" s="1"/>
      <c r="C66" s="1"/>
      <c r="D66" s="1"/>
      <c r="E66" s="1"/>
      <c r="F66" s="1"/>
      <c r="G66" s="1"/>
      <c r="H66" s="1"/>
      <c r="I66" s="1"/>
      <c r="J66" s="1"/>
      <c r="K66" s="1"/>
      <c r="L66" s="1"/>
      <c r="M66" s="1"/>
      <c r="N66" s="1"/>
      <c r="O66" s="1"/>
      <c r="P66" s="1"/>
      <c r="Q66" s="1"/>
      <c r="R66" s="1"/>
      <c r="S66" s="1"/>
      <c r="T66" s="1"/>
      <c r="U66" s="1"/>
      <c r="V66" s="3"/>
      <c r="W66" s="4"/>
      <c r="X66" s="1"/>
      <c r="Y66" s="1"/>
    </row>
  </sheetData>
  <mergeCells count="17">
    <mergeCell ref="B63:Y63"/>
    <mergeCell ref="B4:B5"/>
    <mergeCell ref="C4:C5"/>
    <mergeCell ref="H4:U4"/>
    <mergeCell ref="V4:W5"/>
    <mergeCell ref="D4:E5"/>
    <mergeCell ref="F4:G5"/>
    <mergeCell ref="R5:S5"/>
    <mergeCell ref="T5:U5"/>
    <mergeCell ref="B62:Y62"/>
    <mergeCell ref="X4:X5"/>
    <mergeCell ref="Y4:Y5"/>
    <mergeCell ref="H5:I5"/>
    <mergeCell ref="J5:K5"/>
    <mergeCell ref="L5:M5"/>
    <mergeCell ref="N5:O5"/>
    <mergeCell ref="P5:Q5"/>
  </mergeCells>
  <printOptions horizontalCentered="1"/>
  <pageMargins left="0.25" right="0.25" top="1" bottom="1" header="0.5" footer="0.5"/>
  <pageSetup paperSize="3" scale="69" orientation="landscape" horizontalDpi="4294967292" verticalDpi="429496729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U65"/>
  <sheetViews>
    <sheetView showGridLines="0" zoomScale="80" zoomScaleNormal="80" workbookViewId="0"/>
  </sheetViews>
  <sheetFormatPr defaultColWidth="12.1640625" defaultRowHeight="15" customHeight="1" x14ac:dyDescent="0.2"/>
  <cols>
    <col min="1" max="1" width="3" style="7" customWidth="1"/>
    <col min="2" max="2" width="21.83203125" style="1" customWidth="1"/>
    <col min="3" max="17" width="14.83203125" style="1" customWidth="1"/>
    <col min="18" max="18" width="14.83203125" style="3" customWidth="1"/>
    <col min="19" max="19" width="14.83203125" style="4" customWidth="1"/>
    <col min="20" max="21" width="14.83203125" style="1" customWidth="1"/>
    <col min="22" max="16384" width="12.1640625" style="5"/>
  </cols>
  <sheetData>
    <row r="2" spans="1:21" s="2" customFormat="1" ht="15" customHeight="1" x14ac:dyDescent="0.25">
      <c r="A2" s="6"/>
      <c r="B2" s="78" t="str">
        <f>CONCATENATE("Number and percentage of public school students without disabilities ",A7, ", by race/ethnicity and English proficiency, by state: School Year 2015-16")</f>
        <v>Number and percentage of public school students without disabilities transferred to an alternative school, by race/ethnicity and English proficiency, by state: School Year 2015-16</v>
      </c>
      <c r="C2" s="78"/>
      <c r="D2" s="78"/>
      <c r="E2" s="78"/>
      <c r="F2" s="78"/>
      <c r="G2" s="78"/>
      <c r="H2" s="78"/>
      <c r="I2" s="78"/>
      <c r="J2" s="78"/>
      <c r="K2" s="78"/>
      <c r="L2" s="78"/>
      <c r="M2" s="78"/>
      <c r="N2" s="78"/>
      <c r="O2" s="78"/>
      <c r="P2" s="78"/>
      <c r="Q2" s="78"/>
      <c r="R2" s="78"/>
      <c r="S2" s="78"/>
    </row>
    <row r="3" spans="1:21" s="1" customFormat="1" ht="15" customHeight="1" thickBot="1" x14ac:dyDescent="0.3">
      <c r="A3" s="105"/>
      <c r="B3" s="77"/>
      <c r="C3" s="76"/>
      <c r="D3" s="76"/>
      <c r="E3" s="76"/>
      <c r="F3" s="76"/>
      <c r="G3" s="76"/>
      <c r="H3" s="76"/>
      <c r="I3" s="76"/>
      <c r="J3" s="76"/>
      <c r="K3" s="76"/>
      <c r="L3" s="76"/>
      <c r="M3" s="76"/>
      <c r="N3" s="76"/>
      <c r="O3" s="76"/>
      <c r="P3" s="76"/>
      <c r="Q3" s="76"/>
      <c r="R3" s="76"/>
      <c r="S3" s="3"/>
      <c r="T3" s="76"/>
      <c r="U3" s="76"/>
    </row>
    <row r="4" spans="1:21" s="9" customFormat="1" ht="24.95" customHeight="1" x14ac:dyDescent="0.2">
      <c r="A4" s="8"/>
      <c r="B4" s="79" t="s">
        <v>0</v>
      </c>
      <c r="C4" s="81" t="s">
        <v>81</v>
      </c>
      <c r="D4" s="83" t="s">
        <v>80</v>
      </c>
      <c r="E4" s="84"/>
      <c r="F4" s="84"/>
      <c r="G4" s="84"/>
      <c r="H4" s="84"/>
      <c r="I4" s="84"/>
      <c r="J4" s="84"/>
      <c r="K4" s="84"/>
      <c r="L4" s="84"/>
      <c r="M4" s="84"/>
      <c r="N4" s="84"/>
      <c r="O4" s="84"/>
      <c r="P4" s="84"/>
      <c r="Q4" s="85"/>
      <c r="R4" s="100" t="s">
        <v>79</v>
      </c>
      <c r="S4" s="101"/>
      <c r="T4" s="90" t="s">
        <v>5</v>
      </c>
      <c r="U4" s="92" t="s">
        <v>6</v>
      </c>
    </row>
    <row r="5" spans="1:21" s="9" customFormat="1" ht="24.95" customHeight="1" x14ac:dyDescent="0.2">
      <c r="A5" s="8"/>
      <c r="B5" s="80"/>
      <c r="C5" s="82"/>
      <c r="D5" s="94" t="s">
        <v>7</v>
      </c>
      <c r="E5" s="95"/>
      <c r="F5" s="96" t="s">
        <v>8</v>
      </c>
      <c r="G5" s="95"/>
      <c r="H5" s="97" t="s">
        <v>9</v>
      </c>
      <c r="I5" s="95"/>
      <c r="J5" s="97" t="s">
        <v>10</v>
      </c>
      <c r="K5" s="95"/>
      <c r="L5" s="97" t="s">
        <v>11</v>
      </c>
      <c r="M5" s="95"/>
      <c r="N5" s="97" t="s">
        <v>12</v>
      </c>
      <c r="O5" s="95"/>
      <c r="P5" s="97" t="s">
        <v>13</v>
      </c>
      <c r="Q5" s="98"/>
      <c r="R5" s="102"/>
      <c r="S5" s="103"/>
      <c r="T5" s="91"/>
      <c r="U5" s="93"/>
    </row>
    <row r="6" spans="1:21" s="9" customFormat="1" ht="15" customHeight="1" thickBot="1" x14ac:dyDescent="0.25">
      <c r="A6" s="8"/>
      <c r="B6" s="10"/>
      <c r="C6" s="37"/>
      <c r="D6" s="11" t="s">
        <v>14</v>
      </c>
      <c r="E6" s="12" t="s">
        <v>15</v>
      </c>
      <c r="F6" s="13" t="s">
        <v>14</v>
      </c>
      <c r="G6" s="12" t="s">
        <v>15</v>
      </c>
      <c r="H6" s="13" t="s">
        <v>14</v>
      </c>
      <c r="I6" s="12" t="s">
        <v>15</v>
      </c>
      <c r="J6" s="13" t="s">
        <v>14</v>
      </c>
      <c r="K6" s="12" t="s">
        <v>15</v>
      </c>
      <c r="L6" s="13" t="s">
        <v>14</v>
      </c>
      <c r="M6" s="12" t="s">
        <v>15</v>
      </c>
      <c r="N6" s="13" t="s">
        <v>14</v>
      </c>
      <c r="O6" s="12" t="s">
        <v>15</v>
      </c>
      <c r="P6" s="13" t="s">
        <v>14</v>
      </c>
      <c r="Q6" s="14" t="s">
        <v>15</v>
      </c>
      <c r="R6" s="13" t="s">
        <v>14</v>
      </c>
      <c r="S6" s="15" t="s">
        <v>77</v>
      </c>
      <c r="T6" s="16"/>
      <c r="U6" s="17"/>
    </row>
    <row r="7" spans="1:21" s="19" customFormat="1" ht="15" customHeight="1" x14ac:dyDescent="0.2">
      <c r="A7" s="18" t="s">
        <v>17</v>
      </c>
      <c r="B7" s="43" t="s">
        <v>18</v>
      </c>
      <c r="C7" s="44">
        <v>49156</v>
      </c>
      <c r="D7" s="45">
        <v>343</v>
      </c>
      <c r="E7" s="46">
        <v>0.69779999999999998</v>
      </c>
      <c r="F7" s="47">
        <v>318</v>
      </c>
      <c r="G7" s="46">
        <v>0.64690000000000003</v>
      </c>
      <c r="H7" s="47">
        <v>10240</v>
      </c>
      <c r="I7" s="46">
        <v>20.831600000000002</v>
      </c>
      <c r="J7" s="47">
        <v>21936</v>
      </c>
      <c r="K7" s="46">
        <v>44.625300000000003</v>
      </c>
      <c r="L7" s="47">
        <v>14753</v>
      </c>
      <c r="M7" s="46">
        <v>30.013000000000002</v>
      </c>
      <c r="N7" s="48">
        <v>108</v>
      </c>
      <c r="O7" s="46">
        <v>0.21970000000000001</v>
      </c>
      <c r="P7" s="49">
        <v>1458</v>
      </c>
      <c r="Q7" s="50">
        <v>2.9661</v>
      </c>
      <c r="R7" s="51">
        <v>2491</v>
      </c>
      <c r="S7" s="52">
        <v>5.0674999999999999</v>
      </c>
      <c r="T7" s="53">
        <v>96360</v>
      </c>
      <c r="U7" s="54">
        <v>99.988</v>
      </c>
    </row>
    <row r="8" spans="1:21" s="19" customFormat="1" ht="15" customHeight="1" x14ac:dyDescent="0.2">
      <c r="A8" s="18" t="s">
        <v>19</v>
      </c>
      <c r="B8" s="20" t="s">
        <v>20</v>
      </c>
      <c r="C8" s="21">
        <v>2599</v>
      </c>
      <c r="D8" s="22">
        <v>16</v>
      </c>
      <c r="E8" s="23">
        <v>0.61560000000000004</v>
      </c>
      <c r="F8" s="24">
        <v>6</v>
      </c>
      <c r="G8" s="23">
        <v>0.23089999999999999</v>
      </c>
      <c r="H8" s="30">
        <v>73</v>
      </c>
      <c r="I8" s="23">
        <v>2.8088000000000002</v>
      </c>
      <c r="J8" s="24">
        <v>1471</v>
      </c>
      <c r="K8" s="23">
        <v>56.598700000000001</v>
      </c>
      <c r="L8" s="24">
        <v>999</v>
      </c>
      <c r="M8" s="23">
        <v>38.438000000000002</v>
      </c>
      <c r="N8" s="24">
        <v>2</v>
      </c>
      <c r="O8" s="23">
        <v>7.6999999999999999E-2</v>
      </c>
      <c r="P8" s="32">
        <v>32</v>
      </c>
      <c r="Q8" s="26">
        <v>1.2312000000000001</v>
      </c>
      <c r="R8" s="31">
        <v>20</v>
      </c>
      <c r="S8" s="27">
        <v>0.76949999999999996</v>
      </c>
      <c r="T8" s="28">
        <v>1400</v>
      </c>
      <c r="U8" s="29">
        <v>100</v>
      </c>
    </row>
    <row r="9" spans="1:21" s="19" customFormat="1" ht="15" customHeight="1" x14ac:dyDescent="0.2">
      <c r="A9" s="18" t="s">
        <v>19</v>
      </c>
      <c r="B9" s="55" t="s">
        <v>21</v>
      </c>
      <c r="C9" s="44">
        <v>2</v>
      </c>
      <c r="D9" s="45">
        <v>0</v>
      </c>
      <c r="E9" s="46">
        <v>0</v>
      </c>
      <c r="F9" s="47">
        <v>0</v>
      </c>
      <c r="G9" s="46">
        <v>0</v>
      </c>
      <c r="H9" s="47">
        <v>0</v>
      </c>
      <c r="I9" s="46">
        <v>0</v>
      </c>
      <c r="J9" s="48">
        <v>1</v>
      </c>
      <c r="K9" s="46">
        <v>50</v>
      </c>
      <c r="L9" s="48">
        <v>1</v>
      </c>
      <c r="M9" s="46">
        <v>50</v>
      </c>
      <c r="N9" s="47">
        <v>0</v>
      </c>
      <c r="O9" s="46">
        <v>0</v>
      </c>
      <c r="P9" s="56">
        <v>0</v>
      </c>
      <c r="Q9" s="50">
        <v>0</v>
      </c>
      <c r="R9" s="57">
        <v>0</v>
      </c>
      <c r="S9" s="52">
        <v>0</v>
      </c>
      <c r="T9" s="53">
        <v>503</v>
      </c>
      <c r="U9" s="54">
        <v>100</v>
      </c>
    </row>
    <row r="10" spans="1:21" s="19" customFormat="1" ht="15" customHeight="1" x14ac:dyDescent="0.2">
      <c r="A10" s="18" t="s">
        <v>19</v>
      </c>
      <c r="B10" s="20" t="s">
        <v>22</v>
      </c>
      <c r="C10" s="21">
        <v>108</v>
      </c>
      <c r="D10" s="31">
        <v>35</v>
      </c>
      <c r="E10" s="23">
        <v>32.407400000000003</v>
      </c>
      <c r="F10" s="24">
        <v>0</v>
      </c>
      <c r="G10" s="23">
        <v>0</v>
      </c>
      <c r="H10" s="30">
        <v>51</v>
      </c>
      <c r="I10" s="23">
        <v>47.222200000000001</v>
      </c>
      <c r="J10" s="24">
        <v>3</v>
      </c>
      <c r="K10" s="23">
        <v>2.7778</v>
      </c>
      <c r="L10" s="30">
        <v>17</v>
      </c>
      <c r="M10" s="23">
        <v>15.741</v>
      </c>
      <c r="N10" s="30">
        <v>1</v>
      </c>
      <c r="O10" s="23">
        <v>0.92589999999999995</v>
      </c>
      <c r="P10" s="25">
        <v>1</v>
      </c>
      <c r="Q10" s="26">
        <v>0.92589999999999995</v>
      </c>
      <c r="R10" s="31">
        <v>5</v>
      </c>
      <c r="S10" s="27">
        <v>4.6295999999999999</v>
      </c>
      <c r="T10" s="28">
        <v>1977</v>
      </c>
      <c r="U10" s="29">
        <v>100</v>
      </c>
    </row>
    <row r="11" spans="1:21" s="19" customFormat="1" ht="15" customHeight="1" x14ac:dyDescent="0.2">
      <c r="A11" s="18" t="s">
        <v>19</v>
      </c>
      <c r="B11" s="55" t="s">
        <v>23</v>
      </c>
      <c r="C11" s="44">
        <v>236</v>
      </c>
      <c r="D11" s="45">
        <v>0</v>
      </c>
      <c r="E11" s="46">
        <v>0</v>
      </c>
      <c r="F11" s="48">
        <v>0</v>
      </c>
      <c r="G11" s="46">
        <v>0</v>
      </c>
      <c r="H11" s="47">
        <v>6</v>
      </c>
      <c r="I11" s="46">
        <v>2.5424000000000002</v>
      </c>
      <c r="J11" s="47">
        <v>143</v>
      </c>
      <c r="K11" s="46">
        <v>60.593200000000003</v>
      </c>
      <c r="L11" s="47">
        <v>75</v>
      </c>
      <c r="M11" s="46">
        <v>31.78</v>
      </c>
      <c r="N11" s="47">
        <v>0</v>
      </c>
      <c r="O11" s="46">
        <v>0</v>
      </c>
      <c r="P11" s="56">
        <v>12</v>
      </c>
      <c r="Q11" s="50">
        <v>5.0846999999999998</v>
      </c>
      <c r="R11" s="45">
        <v>6</v>
      </c>
      <c r="S11" s="52">
        <v>2.5424000000000002</v>
      </c>
      <c r="T11" s="53">
        <v>1092</v>
      </c>
      <c r="U11" s="54">
        <v>100</v>
      </c>
    </row>
    <row r="12" spans="1:21" s="19" customFormat="1" ht="15" customHeight="1" x14ac:dyDescent="0.2">
      <c r="A12" s="18" t="s">
        <v>19</v>
      </c>
      <c r="B12" s="20" t="s">
        <v>24</v>
      </c>
      <c r="C12" s="21">
        <v>1994</v>
      </c>
      <c r="D12" s="22">
        <v>36</v>
      </c>
      <c r="E12" s="23">
        <v>1.8053999999999999</v>
      </c>
      <c r="F12" s="30">
        <v>70</v>
      </c>
      <c r="G12" s="23">
        <v>3.5105</v>
      </c>
      <c r="H12" s="24">
        <v>1098</v>
      </c>
      <c r="I12" s="23">
        <v>55.065199999999997</v>
      </c>
      <c r="J12" s="24">
        <v>262</v>
      </c>
      <c r="K12" s="23">
        <v>13.1394</v>
      </c>
      <c r="L12" s="24">
        <v>434</v>
      </c>
      <c r="M12" s="23">
        <v>21.765000000000001</v>
      </c>
      <c r="N12" s="30">
        <v>12</v>
      </c>
      <c r="O12" s="23">
        <v>0.6018</v>
      </c>
      <c r="P12" s="32">
        <v>82</v>
      </c>
      <c r="Q12" s="26">
        <v>4.1123000000000003</v>
      </c>
      <c r="R12" s="22">
        <v>289</v>
      </c>
      <c r="S12" s="27">
        <v>14.493499999999999</v>
      </c>
      <c r="T12" s="28">
        <v>10138</v>
      </c>
      <c r="U12" s="29">
        <v>100</v>
      </c>
    </row>
    <row r="13" spans="1:21" s="19" customFormat="1" ht="15" customHeight="1" x14ac:dyDescent="0.2">
      <c r="A13" s="18" t="s">
        <v>19</v>
      </c>
      <c r="B13" s="55" t="s">
        <v>25</v>
      </c>
      <c r="C13" s="44">
        <v>130</v>
      </c>
      <c r="D13" s="45">
        <v>1</v>
      </c>
      <c r="E13" s="46">
        <v>0.76919999999999999</v>
      </c>
      <c r="F13" s="48">
        <v>0</v>
      </c>
      <c r="G13" s="46">
        <v>0</v>
      </c>
      <c r="H13" s="47">
        <v>44</v>
      </c>
      <c r="I13" s="46">
        <v>33.846200000000003</v>
      </c>
      <c r="J13" s="48">
        <v>0</v>
      </c>
      <c r="K13" s="46">
        <v>0</v>
      </c>
      <c r="L13" s="47">
        <v>82</v>
      </c>
      <c r="M13" s="46">
        <v>63.076999999999998</v>
      </c>
      <c r="N13" s="47">
        <v>0</v>
      </c>
      <c r="O13" s="46">
        <v>0</v>
      </c>
      <c r="P13" s="49">
        <v>3</v>
      </c>
      <c r="Q13" s="50">
        <v>2.3077000000000001</v>
      </c>
      <c r="R13" s="57">
        <v>12</v>
      </c>
      <c r="S13" s="52">
        <v>9.2308000000000003</v>
      </c>
      <c r="T13" s="53">
        <v>1868</v>
      </c>
      <c r="U13" s="54">
        <v>100</v>
      </c>
    </row>
    <row r="14" spans="1:21" s="19" customFormat="1" ht="15" customHeight="1" x14ac:dyDescent="0.2">
      <c r="A14" s="18" t="s">
        <v>19</v>
      </c>
      <c r="B14" s="20" t="s">
        <v>26</v>
      </c>
      <c r="C14" s="33">
        <v>89</v>
      </c>
      <c r="D14" s="22">
        <v>0</v>
      </c>
      <c r="E14" s="23">
        <v>0</v>
      </c>
      <c r="F14" s="24">
        <v>3</v>
      </c>
      <c r="G14" s="23">
        <v>3.3708</v>
      </c>
      <c r="H14" s="30">
        <v>39</v>
      </c>
      <c r="I14" s="23">
        <v>43.8202</v>
      </c>
      <c r="J14" s="30">
        <v>22</v>
      </c>
      <c r="K14" s="23">
        <v>24.719100000000001</v>
      </c>
      <c r="L14" s="30">
        <v>22</v>
      </c>
      <c r="M14" s="23">
        <v>24.719000000000001</v>
      </c>
      <c r="N14" s="24">
        <v>0</v>
      </c>
      <c r="O14" s="23">
        <v>0</v>
      </c>
      <c r="P14" s="25">
        <v>3</v>
      </c>
      <c r="Q14" s="26">
        <v>3.3708</v>
      </c>
      <c r="R14" s="22">
        <v>9</v>
      </c>
      <c r="S14" s="27">
        <v>10.112399999999999</v>
      </c>
      <c r="T14" s="28">
        <v>1238</v>
      </c>
      <c r="U14" s="29">
        <v>100</v>
      </c>
    </row>
    <row r="15" spans="1:21" s="19" customFormat="1" ht="15" customHeight="1" x14ac:dyDescent="0.2">
      <c r="A15" s="18" t="s">
        <v>19</v>
      </c>
      <c r="B15" s="55" t="s">
        <v>27</v>
      </c>
      <c r="C15" s="58">
        <v>192</v>
      </c>
      <c r="D15" s="45">
        <v>0</v>
      </c>
      <c r="E15" s="46">
        <v>0</v>
      </c>
      <c r="F15" s="47">
        <v>1</v>
      </c>
      <c r="G15" s="46">
        <v>0.52080000000000004</v>
      </c>
      <c r="H15" s="47">
        <v>15</v>
      </c>
      <c r="I15" s="46">
        <v>7.8125</v>
      </c>
      <c r="J15" s="48">
        <v>127</v>
      </c>
      <c r="K15" s="46">
        <v>66.145799999999994</v>
      </c>
      <c r="L15" s="47">
        <v>43</v>
      </c>
      <c r="M15" s="46">
        <v>22.396000000000001</v>
      </c>
      <c r="N15" s="48">
        <v>0</v>
      </c>
      <c r="O15" s="46">
        <v>0</v>
      </c>
      <c r="P15" s="49">
        <v>6</v>
      </c>
      <c r="Q15" s="50">
        <v>3.125</v>
      </c>
      <c r="R15" s="45">
        <v>4</v>
      </c>
      <c r="S15" s="52">
        <v>2.0832999999999999</v>
      </c>
      <c r="T15" s="53">
        <v>235</v>
      </c>
      <c r="U15" s="54">
        <v>100</v>
      </c>
    </row>
    <row r="16" spans="1:21" s="19" customFormat="1" ht="15" customHeight="1" x14ac:dyDescent="0.2">
      <c r="A16" s="18" t="s">
        <v>19</v>
      </c>
      <c r="B16" s="20" t="s">
        <v>28</v>
      </c>
      <c r="C16" s="33">
        <v>72</v>
      </c>
      <c r="D16" s="31">
        <v>0</v>
      </c>
      <c r="E16" s="23">
        <v>0</v>
      </c>
      <c r="F16" s="30">
        <v>0</v>
      </c>
      <c r="G16" s="23">
        <v>0</v>
      </c>
      <c r="H16" s="24">
        <v>1</v>
      </c>
      <c r="I16" s="23">
        <v>1.3889</v>
      </c>
      <c r="J16" s="30">
        <v>71</v>
      </c>
      <c r="K16" s="23">
        <v>98.611099999999993</v>
      </c>
      <c r="L16" s="24">
        <v>0</v>
      </c>
      <c r="M16" s="23">
        <v>0</v>
      </c>
      <c r="N16" s="30">
        <v>0</v>
      </c>
      <c r="O16" s="23">
        <v>0</v>
      </c>
      <c r="P16" s="25">
        <v>0</v>
      </c>
      <c r="Q16" s="26">
        <v>0</v>
      </c>
      <c r="R16" s="22">
        <v>0</v>
      </c>
      <c r="S16" s="27">
        <v>0</v>
      </c>
      <c r="T16" s="28">
        <v>221</v>
      </c>
      <c r="U16" s="29">
        <v>100</v>
      </c>
    </row>
    <row r="17" spans="1:21" s="19" customFormat="1" ht="15" customHeight="1" x14ac:dyDescent="0.2">
      <c r="A17" s="18" t="s">
        <v>19</v>
      </c>
      <c r="B17" s="55" t="s">
        <v>29</v>
      </c>
      <c r="C17" s="44">
        <v>1980</v>
      </c>
      <c r="D17" s="45">
        <v>3</v>
      </c>
      <c r="E17" s="46">
        <v>0.1515</v>
      </c>
      <c r="F17" s="48">
        <v>0</v>
      </c>
      <c r="G17" s="46">
        <v>0</v>
      </c>
      <c r="H17" s="47">
        <v>482</v>
      </c>
      <c r="I17" s="46">
        <v>24.343399999999999</v>
      </c>
      <c r="J17" s="48">
        <v>884</v>
      </c>
      <c r="K17" s="46">
        <v>44.646500000000003</v>
      </c>
      <c r="L17" s="48">
        <v>552</v>
      </c>
      <c r="M17" s="46">
        <v>27.879000000000001</v>
      </c>
      <c r="N17" s="48">
        <v>0</v>
      </c>
      <c r="O17" s="46">
        <v>0</v>
      </c>
      <c r="P17" s="56">
        <v>59</v>
      </c>
      <c r="Q17" s="50">
        <v>2.9798</v>
      </c>
      <c r="R17" s="45">
        <v>85</v>
      </c>
      <c r="S17" s="52">
        <v>4.2929000000000004</v>
      </c>
      <c r="T17" s="53">
        <v>3952</v>
      </c>
      <c r="U17" s="54">
        <v>100</v>
      </c>
    </row>
    <row r="18" spans="1:21" s="19" customFormat="1" ht="15" customHeight="1" x14ac:dyDescent="0.2">
      <c r="A18" s="18" t="s">
        <v>19</v>
      </c>
      <c r="B18" s="20" t="s">
        <v>30</v>
      </c>
      <c r="C18" s="21">
        <v>4855</v>
      </c>
      <c r="D18" s="31">
        <v>11</v>
      </c>
      <c r="E18" s="23">
        <v>0.2266</v>
      </c>
      <c r="F18" s="24">
        <v>33</v>
      </c>
      <c r="G18" s="23">
        <v>0.67969999999999997</v>
      </c>
      <c r="H18" s="24">
        <v>450</v>
      </c>
      <c r="I18" s="23">
        <v>9.2688000000000006</v>
      </c>
      <c r="J18" s="24">
        <v>2702</v>
      </c>
      <c r="K18" s="23">
        <v>55.654000000000003</v>
      </c>
      <c r="L18" s="24">
        <v>1486</v>
      </c>
      <c r="M18" s="23">
        <v>30.608000000000001</v>
      </c>
      <c r="N18" s="24">
        <v>2</v>
      </c>
      <c r="O18" s="23">
        <v>4.1200000000000001E-2</v>
      </c>
      <c r="P18" s="25">
        <v>171</v>
      </c>
      <c r="Q18" s="26">
        <v>3.5221</v>
      </c>
      <c r="R18" s="22">
        <v>91</v>
      </c>
      <c r="S18" s="27">
        <v>1.8744000000000001</v>
      </c>
      <c r="T18" s="28">
        <v>2407</v>
      </c>
      <c r="U18" s="29">
        <v>100</v>
      </c>
    </row>
    <row r="19" spans="1:21" s="19" customFormat="1" ht="15" customHeight="1" x14ac:dyDescent="0.2">
      <c r="A19" s="18" t="s">
        <v>31</v>
      </c>
      <c r="B19" s="55" t="s">
        <v>32</v>
      </c>
      <c r="C19" s="44">
        <v>29</v>
      </c>
      <c r="D19" s="45">
        <v>0</v>
      </c>
      <c r="E19" s="46">
        <v>0</v>
      </c>
      <c r="F19" s="47">
        <v>4</v>
      </c>
      <c r="G19" s="46">
        <v>13.793100000000001</v>
      </c>
      <c r="H19" s="47">
        <v>3</v>
      </c>
      <c r="I19" s="46">
        <v>10.344799999999999</v>
      </c>
      <c r="J19" s="47">
        <v>0</v>
      </c>
      <c r="K19" s="46">
        <v>0</v>
      </c>
      <c r="L19" s="47">
        <v>1</v>
      </c>
      <c r="M19" s="46">
        <v>3.448</v>
      </c>
      <c r="N19" s="47">
        <v>20</v>
      </c>
      <c r="O19" s="46">
        <v>68.965500000000006</v>
      </c>
      <c r="P19" s="49">
        <v>1</v>
      </c>
      <c r="Q19" s="50">
        <v>3.4483000000000001</v>
      </c>
      <c r="R19" s="45">
        <v>3</v>
      </c>
      <c r="S19" s="52">
        <v>10.344799999999999</v>
      </c>
      <c r="T19" s="71">
        <v>290</v>
      </c>
      <c r="U19" s="72">
        <v>100</v>
      </c>
    </row>
    <row r="20" spans="1:21" s="19" customFormat="1" ht="15" customHeight="1" x14ac:dyDescent="0.2">
      <c r="A20" s="18" t="s">
        <v>19</v>
      </c>
      <c r="B20" s="20" t="s">
        <v>33</v>
      </c>
      <c r="C20" s="33">
        <v>11</v>
      </c>
      <c r="D20" s="31">
        <v>0</v>
      </c>
      <c r="E20" s="23">
        <v>0</v>
      </c>
      <c r="F20" s="30">
        <v>0</v>
      </c>
      <c r="G20" s="23">
        <v>0</v>
      </c>
      <c r="H20" s="24">
        <v>4</v>
      </c>
      <c r="I20" s="23">
        <v>36.363599999999998</v>
      </c>
      <c r="J20" s="30">
        <v>1</v>
      </c>
      <c r="K20" s="23">
        <v>9.0908999999999995</v>
      </c>
      <c r="L20" s="30">
        <v>5</v>
      </c>
      <c r="M20" s="23">
        <v>45.454999999999998</v>
      </c>
      <c r="N20" s="30">
        <v>0</v>
      </c>
      <c r="O20" s="23">
        <v>0</v>
      </c>
      <c r="P20" s="25">
        <v>1</v>
      </c>
      <c r="Q20" s="26">
        <v>9.0908999999999995</v>
      </c>
      <c r="R20" s="22">
        <v>0</v>
      </c>
      <c r="S20" s="27">
        <v>0</v>
      </c>
      <c r="T20" s="28">
        <v>720</v>
      </c>
      <c r="U20" s="29">
        <v>100</v>
      </c>
    </row>
    <row r="21" spans="1:21" s="19" customFormat="1" ht="15" customHeight="1" x14ac:dyDescent="0.2">
      <c r="A21" s="18" t="s">
        <v>19</v>
      </c>
      <c r="B21" s="55" t="s">
        <v>34</v>
      </c>
      <c r="C21" s="44">
        <v>1633</v>
      </c>
      <c r="D21" s="57">
        <v>2</v>
      </c>
      <c r="E21" s="46">
        <v>0.1225</v>
      </c>
      <c r="F21" s="47">
        <v>11</v>
      </c>
      <c r="G21" s="46">
        <v>0.67359999999999998</v>
      </c>
      <c r="H21" s="48">
        <v>246</v>
      </c>
      <c r="I21" s="46">
        <v>15.064299999999999</v>
      </c>
      <c r="J21" s="47">
        <v>761</v>
      </c>
      <c r="K21" s="46">
        <v>46.601300000000002</v>
      </c>
      <c r="L21" s="47">
        <v>545</v>
      </c>
      <c r="M21" s="46">
        <v>33.374000000000002</v>
      </c>
      <c r="N21" s="47">
        <v>1</v>
      </c>
      <c r="O21" s="46">
        <v>6.1199999999999997E-2</v>
      </c>
      <c r="P21" s="56">
        <v>67</v>
      </c>
      <c r="Q21" s="50">
        <v>4.1029</v>
      </c>
      <c r="R21" s="57">
        <v>42</v>
      </c>
      <c r="S21" s="52">
        <v>2.5720000000000001</v>
      </c>
      <c r="T21" s="53">
        <v>4081</v>
      </c>
      <c r="U21" s="54">
        <v>99.73</v>
      </c>
    </row>
    <row r="22" spans="1:21" s="19" customFormat="1" ht="15" customHeight="1" x14ac:dyDescent="0.2">
      <c r="A22" s="18" t="s">
        <v>19</v>
      </c>
      <c r="B22" s="20" t="s">
        <v>35</v>
      </c>
      <c r="C22" s="21">
        <v>622</v>
      </c>
      <c r="D22" s="22">
        <v>1</v>
      </c>
      <c r="E22" s="23">
        <v>0.1608</v>
      </c>
      <c r="F22" s="30">
        <v>3</v>
      </c>
      <c r="G22" s="23">
        <v>0.48230000000000001</v>
      </c>
      <c r="H22" s="30">
        <v>60</v>
      </c>
      <c r="I22" s="23">
        <v>9.6463000000000001</v>
      </c>
      <c r="J22" s="24">
        <v>158</v>
      </c>
      <c r="K22" s="23">
        <v>25.401900000000001</v>
      </c>
      <c r="L22" s="24">
        <v>368</v>
      </c>
      <c r="M22" s="23">
        <v>59.164000000000001</v>
      </c>
      <c r="N22" s="24">
        <v>0</v>
      </c>
      <c r="O22" s="23">
        <v>0</v>
      </c>
      <c r="P22" s="32">
        <v>32</v>
      </c>
      <c r="Q22" s="26">
        <v>5.1447000000000003</v>
      </c>
      <c r="R22" s="31">
        <v>13</v>
      </c>
      <c r="S22" s="27">
        <v>2.09</v>
      </c>
      <c r="T22" s="28">
        <v>1879</v>
      </c>
      <c r="U22" s="29">
        <v>100</v>
      </c>
    </row>
    <row r="23" spans="1:21" s="19" customFormat="1" ht="15" customHeight="1" x14ac:dyDescent="0.2">
      <c r="A23" s="18" t="s">
        <v>19</v>
      </c>
      <c r="B23" s="55" t="s">
        <v>36</v>
      </c>
      <c r="C23" s="44">
        <v>146</v>
      </c>
      <c r="D23" s="45">
        <v>0</v>
      </c>
      <c r="E23" s="46">
        <v>0</v>
      </c>
      <c r="F23" s="47">
        <v>0</v>
      </c>
      <c r="G23" s="46">
        <v>0</v>
      </c>
      <c r="H23" s="47">
        <v>21</v>
      </c>
      <c r="I23" s="46">
        <v>14.383599999999999</v>
      </c>
      <c r="J23" s="47">
        <v>52</v>
      </c>
      <c r="K23" s="46">
        <v>35.616399999999999</v>
      </c>
      <c r="L23" s="47">
        <v>63</v>
      </c>
      <c r="M23" s="46">
        <v>43.151000000000003</v>
      </c>
      <c r="N23" s="47">
        <v>1</v>
      </c>
      <c r="O23" s="46">
        <v>0.68489999999999995</v>
      </c>
      <c r="P23" s="56">
        <v>9</v>
      </c>
      <c r="Q23" s="50">
        <v>6.1643999999999997</v>
      </c>
      <c r="R23" s="45">
        <v>10</v>
      </c>
      <c r="S23" s="52">
        <v>6.8493000000000004</v>
      </c>
      <c r="T23" s="53">
        <v>1365</v>
      </c>
      <c r="U23" s="54">
        <v>100</v>
      </c>
    </row>
    <row r="24" spans="1:21" s="19" customFormat="1" ht="15" customHeight="1" x14ac:dyDescent="0.2">
      <c r="A24" s="18" t="s">
        <v>19</v>
      </c>
      <c r="B24" s="20" t="s">
        <v>37</v>
      </c>
      <c r="C24" s="21">
        <v>567</v>
      </c>
      <c r="D24" s="31">
        <v>3</v>
      </c>
      <c r="E24" s="23">
        <v>0.52910000000000001</v>
      </c>
      <c r="F24" s="24">
        <v>2</v>
      </c>
      <c r="G24" s="23">
        <v>0.35270000000000001</v>
      </c>
      <c r="H24" s="30">
        <v>86</v>
      </c>
      <c r="I24" s="23">
        <v>15.1675</v>
      </c>
      <c r="J24" s="24">
        <v>354</v>
      </c>
      <c r="K24" s="23">
        <v>62.433900000000001</v>
      </c>
      <c r="L24" s="24">
        <v>88</v>
      </c>
      <c r="M24" s="23">
        <v>15.52</v>
      </c>
      <c r="N24" s="24">
        <v>3</v>
      </c>
      <c r="O24" s="23">
        <v>0.52910000000000001</v>
      </c>
      <c r="P24" s="32">
        <v>31</v>
      </c>
      <c r="Q24" s="26">
        <v>5.4673999999999996</v>
      </c>
      <c r="R24" s="22">
        <v>65</v>
      </c>
      <c r="S24" s="27">
        <v>11.463800000000001</v>
      </c>
      <c r="T24" s="28">
        <v>1356</v>
      </c>
      <c r="U24" s="29">
        <v>100</v>
      </c>
    </row>
    <row r="25" spans="1:21" s="19" customFormat="1" ht="15" customHeight="1" x14ac:dyDescent="0.2">
      <c r="A25" s="18" t="s">
        <v>19</v>
      </c>
      <c r="B25" s="55" t="s">
        <v>38</v>
      </c>
      <c r="C25" s="58">
        <v>1547</v>
      </c>
      <c r="D25" s="45">
        <v>2</v>
      </c>
      <c r="E25" s="46">
        <v>0.1293</v>
      </c>
      <c r="F25" s="47">
        <v>1</v>
      </c>
      <c r="G25" s="46">
        <v>6.4600000000000005E-2</v>
      </c>
      <c r="H25" s="47">
        <v>65</v>
      </c>
      <c r="I25" s="46">
        <v>4.2016999999999998</v>
      </c>
      <c r="J25" s="47">
        <v>337</v>
      </c>
      <c r="K25" s="46">
        <v>21.784099999999999</v>
      </c>
      <c r="L25" s="48">
        <v>1084</v>
      </c>
      <c r="M25" s="46">
        <v>70.070999999999998</v>
      </c>
      <c r="N25" s="47">
        <v>1</v>
      </c>
      <c r="O25" s="46">
        <v>6.4600000000000005E-2</v>
      </c>
      <c r="P25" s="56">
        <v>57</v>
      </c>
      <c r="Q25" s="50">
        <v>3.6846000000000001</v>
      </c>
      <c r="R25" s="45">
        <v>55</v>
      </c>
      <c r="S25" s="52">
        <v>3.5552999999999999</v>
      </c>
      <c r="T25" s="53">
        <v>1407</v>
      </c>
      <c r="U25" s="54">
        <v>100</v>
      </c>
    </row>
    <row r="26" spans="1:21" s="19" customFormat="1" ht="15" customHeight="1" x14ac:dyDescent="0.2">
      <c r="A26" s="18" t="s">
        <v>19</v>
      </c>
      <c r="B26" s="20" t="s">
        <v>39</v>
      </c>
      <c r="C26" s="21">
        <v>2876</v>
      </c>
      <c r="D26" s="22">
        <v>10</v>
      </c>
      <c r="E26" s="23">
        <v>0.34770000000000001</v>
      </c>
      <c r="F26" s="30">
        <v>6</v>
      </c>
      <c r="G26" s="23">
        <v>0.20860000000000001</v>
      </c>
      <c r="H26" s="30">
        <v>72</v>
      </c>
      <c r="I26" s="23">
        <v>2.5034999999999998</v>
      </c>
      <c r="J26" s="24">
        <v>2168</v>
      </c>
      <c r="K26" s="23">
        <v>75.382499999999993</v>
      </c>
      <c r="L26" s="24">
        <v>577</v>
      </c>
      <c r="M26" s="23">
        <v>20.062999999999999</v>
      </c>
      <c r="N26" s="30">
        <v>1</v>
      </c>
      <c r="O26" s="23">
        <v>3.4799999999999998E-2</v>
      </c>
      <c r="P26" s="32">
        <v>42</v>
      </c>
      <c r="Q26" s="26">
        <v>1.4603999999999999</v>
      </c>
      <c r="R26" s="22">
        <v>29</v>
      </c>
      <c r="S26" s="27">
        <v>1.0083</v>
      </c>
      <c r="T26" s="28">
        <v>1367</v>
      </c>
      <c r="U26" s="29">
        <v>100</v>
      </c>
    </row>
    <row r="27" spans="1:21" s="19" customFormat="1" ht="15" customHeight="1" x14ac:dyDescent="0.2">
      <c r="A27" s="18" t="s">
        <v>19</v>
      </c>
      <c r="B27" s="55" t="s">
        <v>40</v>
      </c>
      <c r="C27" s="58">
        <v>1</v>
      </c>
      <c r="D27" s="57">
        <v>0</v>
      </c>
      <c r="E27" s="46">
        <v>0</v>
      </c>
      <c r="F27" s="47">
        <v>0</v>
      </c>
      <c r="G27" s="46">
        <v>0</v>
      </c>
      <c r="H27" s="47">
        <v>0</v>
      </c>
      <c r="I27" s="46">
        <v>0</v>
      </c>
      <c r="J27" s="47">
        <v>0</v>
      </c>
      <c r="K27" s="46">
        <v>0</v>
      </c>
      <c r="L27" s="48">
        <v>1</v>
      </c>
      <c r="M27" s="46">
        <v>100</v>
      </c>
      <c r="N27" s="47">
        <v>0</v>
      </c>
      <c r="O27" s="46">
        <v>0</v>
      </c>
      <c r="P27" s="56">
        <v>0</v>
      </c>
      <c r="Q27" s="50">
        <v>0</v>
      </c>
      <c r="R27" s="45">
        <v>0</v>
      </c>
      <c r="S27" s="52">
        <v>0</v>
      </c>
      <c r="T27" s="53">
        <v>589</v>
      </c>
      <c r="U27" s="54">
        <v>100</v>
      </c>
    </row>
    <row r="28" spans="1:21" s="19" customFormat="1" ht="15" customHeight="1" x14ac:dyDescent="0.2">
      <c r="A28" s="18" t="s">
        <v>19</v>
      </c>
      <c r="B28" s="20" t="s">
        <v>41</v>
      </c>
      <c r="C28" s="33">
        <v>126</v>
      </c>
      <c r="D28" s="31">
        <v>0</v>
      </c>
      <c r="E28" s="23">
        <v>0</v>
      </c>
      <c r="F28" s="24">
        <v>1</v>
      </c>
      <c r="G28" s="23">
        <v>0.79369999999999996</v>
      </c>
      <c r="H28" s="24">
        <v>16</v>
      </c>
      <c r="I28" s="23">
        <v>12.698399999999999</v>
      </c>
      <c r="J28" s="24">
        <v>97</v>
      </c>
      <c r="K28" s="23">
        <v>76.984099999999998</v>
      </c>
      <c r="L28" s="30">
        <v>9</v>
      </c>
      <c r="M28" s="23">
        <v>7.1429999999999998</v>
      </c>
      <c r="N28" s="24">
        <v>0</v>
      </c>
      <c r="O28" s="23">
        <v>0</v>
      </c>
      <c r="P28" s="25">
        <v>3</v>
      </c>
      <c r="Q28" s="26">
        <v>2.3809999999999998</v>
      </c>
      <c r="R28" s="31">
        <v>5</v>
      </c>
      <c r="S28" s="27">
        <v>3.9683000000000002</v>
      </c>
      <c r="T28" s="28">
        <v>1434</v>
      </c>
      <c r="U28" s="29">
        <v>100</v>
      </c>
    </row>
    <row r="29" spans="1:21" s="19" customFormat="1" ht="15" customHeight="1" x14ac:dyDescent="0.2">
      <c r="A29" s="18" t="s">
        <v>19</v>
      </c>
      <c r="B29" s="55" t="s">
        <v>42</v>
      </c>
      <c r="C29" s="44">
        <v>177</v>
      </c>
      <c r="D29" s="45">
        <v>0</v>
      </c>
      <c r="E29" s="46">
        <v>0</v>
      </c>
      <c r="F29" s="47">
        <v>0</v>
      </c>
      <c r="G29" s="46">
        <v>0</v>
      </c>
      <c r="H29" s="48">
        <v>63</v>
      </c>
      <c r="I29" s="46">
        <v>35.593200000000003</v>
      </c>
      <c r="J29" s="47">
        <v>37</v>
      </c>
      <c r="K29" s="46">
        <v>20.904</v>
      </c>
      <c r="L29" s="48">
        <v>67</v>
      </c>
      <c r="M29" s="46">
        <v>37.853000000000002</v>
      </c>
      <c r="N29" s="47">
        <v>0</v>
      </c>
      <c r="O29" s="46">
        <v>0</v>
      </c>
      <c r="P29" s="56">
        <v>10</v>
      </c>
      <c r="Q29" s="50">
        <v>5.6497000000000002</v>
      </c>
      <c r="R29" s="45">
        <v>22</v>
      </c>
      <c r="S29" s="52">
        <v>12.429399999999999</v>
      </c>
      <c r="T29" s="53">
        <v>1873</v>
      </c>
      <c r="U29" s="54">
        <v>100</v>
      </c>
    </row>
    <row r="30" spans="1:21" s="19" customFormat="1" ht="15" customHeight="1" x14ac:dyDescent="0.2">
      <c r="A30" s="18" t="s">
        <v>19</v>
      </c>
      <c r="B30" s="20" t="s">
        <v>43</v>
      </c>
      <c r="C30" s="21">
        <v>138</v>
      </c>
      <c r="D30" s="31">
        <v>1</v>
      </c>
      <c r="E30" s="23">
        <v>0.72460000000000002</v>
      </c>
      <c r="F30" s="30">
        <v>0</v>
      </c>
      <c r="G30" s="23">
        <v>0</v>
      </c>
      <c r="H30" s="24">
        <v>8</v>
      </c>
      <c r="I30" s="23">
        <v>5.7971000000000004</v>
      </c>
      <c r="J30" s="24">
        <v>32</v>
      </c>
      <c r="K30" s="23">
        <v>23.188400000000001</v>
      </c>
      <c r="L30" s="24">
        <v>96</v>
      </c>
      <c r="M30" s="23">
        <v>69.564999999999998</v>
      </c>
      <c r="N30" s="24">
        <v>0</v>
      </c>
      <c r="O30" s="23">
        <v>0</v>
      </c>
      <c r="P30" s="25">
        <v>1</v>
      </c>
      <c r="Q30" s="26">
        <v>0.72460000000000002</v>
      </c>
      <c r="R30" s="31">
        <v>3</v>
      </c>
      <c r="S30" s="27">
        <v>2.1739000000000002</v>
      </c>
      <c r="T30" s="28">
        <v>3616</v>
      </c>
      <c r="U30" s="29">
        <v>100</v>
      </c>
    </row>
    <row r="31" spans="1:21" s="19" customFormat="1" ht="15" customHeight="1" x14ac:dyDescent="0.2">
      <c r="A31" s="18" t="s">
        <v>19</v>
      </c>
      <c r="B31" s="55" t="s">
        <v>44</v>
      </c>
      <c r="C31" s="58">
        <v>160</v>
      </c>
      <c r="D31" s="45">
        <v>10</v>
      </c>
      <c r="E31" s="46">
        <v>6.25</v>
      </c>
      <c r="F31" s="48">
        <v>1</v>
      </c>
      <c r="G31" s="46">
        <v>0.625</v>
      </c>
      <c r="H31" s="47">
        <v>22</v>
      </c>
      <c r="I31" s="46">
        <v>13.75</v>
      </c>
      <c r="J31" s="48">
        <v>74</v>
      </c>
      <c r="K31" s="46">
        <v>46.25</v>
      </c>
      <c r="L31" s="47">
        <v>46</v>
      </c>
      <c r="M31" s="46">
        <v>28.75</v>
      </c>
      <c r="N31" s="47">
        <v>0</v>
      </c>
      <c r="O31" s="46">
        <v>0</v>
      </c>
      <c r="P31" s="49">
        <v>7</v>
      </c>
      <c r="Q31" s="50">
        <v>4.375</v>
      </c>
      <c r="R31" s="57">
        <v>13</v>
      </c>
      <c r="S31" s="52">
        <v>8.125</v>
      </c>
      <c r="T31" s="53">
        <v>2170</v>
      </c>
      <c r="U31" s="54">
        <v>99.953999999999994</v>
      </c>
    </row>
    <row r="32" spans="1:21" s="19" customFormat="1" ht="15" customHeight="1" x14ac:dyDescent="0.2">
      <c r="A32" s="18" t="s">
        <v>19</v>
      </c>
      <c r="B32" s="20" t="s">
        <v>45</v>
      </c>
      <c r="C32" s="21">
        <v>2280</v>
      </c>
      <c r="D32" s="22">
        <v>2</v>
      </c>
      <c r="E32" s="23">
        <v>8.77E-2</v>
      </c>
      <c r="F32" s="24">
        <v>3</v>
      </c>
      <c r="G32" s="23">
        <v>0.13159999999999999</v>
      </c>
      <c r="H32" s="24">
        <v>32</v>
      </c>
      <c r="I32" s="23">
        <v>1.4035</v>
      </c>
      <c r="J32" s="24">
        <v>1649</v>
      </c>
      <c r="K32" s="23">
        <v>72.324600000000004</v>
      </c>
      <c r="L32" s="30">
        <v>587</v>
      </c>
      <c r="M32" s="23">
        <v>25.745999999999999</v>
      </c>
      <c r="N32" s="30">
        <v>0</v>
      </c>
      <c r="O32" s="23">
        <v>0</v>
      </c>
      <c r="P32" s="32">
        <v>7</v>
      </c>
      <c r="Q32" s="26">
        <v>0.307</v>
      </c>
      <c r="R32" s="22">
        <v>9</v>
      </c>
      <c r="S32" s="27">
        <v>0.3947</v>
      </c>
      <c r="T32" s="28">
        <v>978</v>
      </c>
      <c r="U32" s="29">
        <v>100</v>
      </c>
    </row>
    <row r="33" spans="1:21" s="19" customFormat="1" ht="15" customHeight="1" x14ac:dyDescent="0.2">
      <c r="A33" s="18" t="s">
        <v>19</v>
      </c>
      <c r="B33" s="55" t="s">
        <v>46</v>
      </c>
      <c r="C33" s="44">
        <v>486</v>
      </c>
      <c r="D33" s="57">
        <v>1</v>
      </c>
      <c r="E33" s="46">
        <v>0.20580000000000001</v>
      </c>
      <c r="F33" s="47">
        <v>3</v>
      </c>
      <c r="G33" s="46">
        <v>0.61729999999999996</v>
      </c>
      <c r="H33" s="48">
        <v>8</v>
      </c>
      <c r="I33" s="46">
        <v>1.6460999999999999</v>
      </c>
      <c r="J33" s="47">
        <v>324</v>
      </c>
      <c r="K33" s="46">
        <v>66.666700000000006</v>
      </c>
      <c r="L33" s="47">
        <v>147</v>
      </c>
      <c r="M33" s="46">
        <v>30.247</v>
      </c>
      <c r="N33" s="48">
        <v>0</v>
      </c>
      <c r="O33" s="46">
        <v>0</v>
      </c>
      <c r="P33" s="56">
        <v>3</v>
      </c>
      <c r="Q33" s="50">
        <v>0.61729999999999996</v>
      </c>
      <c r="R33" s="57">
        <v>5</v>
      </c>
      <c r="S33" s="52">
        <v>1.0287999999999999</v>
      </c>
      <c r="T33" s="53">
        <v>2372</v>
      </c>
      <c r="U33" s="54">
        <v>100</v>
      </c>
    </row>
    <row r="34" spans="1:21" s="19" customFormat="1" ht="15" customHeight="1" x14ac:dyDescent="0.2">
      <c r="A34" s="18" t="s">
        <v>19</v>
      </c>
      <c r="B34" s="20" t="s">
        <v>47</v>
      </c>
      <c r="C34" s="33">
        <v>1</v>
      </c>
      <c r="D34" s="22">
        <v>0</v>
      </c>
      <c r="E34" s="23">
        <v>0</v>
      </c>
      <c r="F34" s="24">
        <v>0</v>
      </c>
      <c r="G34" s="23">
        <v>0</v>
      </c>
      <c r="H34" s="30">
        <v>0</v>
      </c>
      <c r="I34" s="23">
        <v>0</v>
      </c>
      <c r="J34" s="24">
        <v>0</v>
      </c>
      <c r="K34" s="23">
        <v>0</v>
      </c>
      <c r="L34" s="30">
        <v>1</v>
      </c>
      <c r="M34" s="23">
        <v>100</v>
      </c>
      <c r="N34" s="30">
        <v>0</v>
      </c>
      <c r="O34" s="23">
        <v>0</v>
      </c>
      <c r="P34" s="25">
        <v>0</v>
      </c>
      <c r="Q34" s="26">
        <v>0</v>
      </c>
      <c r="R34" s="31">
        <v>0</v>
      </c>
      <c r="S34" s="27">
        <v>0</v>
      </c>
      <c r="T34" s="28">
        <v>825</v>
      </c>
      <c r="U34" s="29">
        <v>100</v>
      </c>
    </row>
    <row r="35" spans="1:21" s="19" customFormat="1" ht="15" customHeight="1" x14ac:dyDescent="0.2">
      <c r="A35" s="18" t="s">
        <v>19</v>
      </c>
      <c r="B35" s="55" t="s">
        <v>48</v>
      </c>
      <c r="C35" s="58">
        <v>248</v>
      </c>
      <c r="D35" s="57">
        <v>8</v>
      </c>
      <c r="E35" s="46">
        <v>3.2258</v>
      </c>
      <c r="F35" s="47">
        <v>0</v>
      </c>
      <c r="G35" s="46">
        <v>0</v>
      </c>
      <c r="H35" s="48">
        <v>51</v>
      </c>
      <c r="I35" s="46">
        <v>20.564499999999999</v>
      </c>
      <c r="J35" s="47">
        <v>111</v>
      </c>
      <c r="K35" s="46">
        <v>44.758099999999999</v>
      </c>
      <c r="L35" s="48">
        <v>62</v>
      </c>
      <c r="M35" s="46">
        <v>25</v>
      </c>
      <c r="N35" s="47">
        <v>0</v>
      </c>
      <c r="O35" s="46">
        <v>0</v>
      </c>
      <c r="P35" s="56">
        <v>16</v>
      </c>
      <c r="Q35" s="50">
        <v>6.4516</v>
      </c>
      <c r="R35" s="57">
        <v>3</v>
      </c>
      <c r="S35" s="52">
        <v>1.2097</v>
      </c>
      <c r="T35" s="53">
        <v>1064</v>
      </c>
      <c r="U35" s="54">
        <v>100</v>
      </c>
    </row>
    <row r="36" spans="1:21" s="19" customFormat="1" ht="15" customHeight="1" x14ac:dyDescent="0.2">
      <c r="A36" s="18" t="s">
        <v>19</v>
      </c>
      <c r="B36" s="20" t="s">
        <v>49</v>
      </c>
      <c r="C36" s="33">
        <v>1630</v>
      </c>
      <c r="D36" s="31">
        <v>8</v>
      </c>
      <c r="E36" s="23">
        <v>0.49080000000000001</v>
      </c>
      <c r="F36" s="24">
        <v>34</v>
      </c>
      <c r="G36" s="23">
        <v>2.0859000000000001</v>
      </c>
      <c r="H36" s="24">
        <v>651</v>
      </c>
      <c r="I36" s="23">
        <v>39.938699999999997</v>
      </c>
      <c r="J36" s="30">
        <v>539</v>
      </c>
      <c r="K36" s="23">
        <v>33.067500000000003</v>
      </c>
      <c r="L36" s="30">
        <v>286</v>
      </c>
      <c r="M36" s="23">
        <v>17.545999999999999</v>
      </c>
      <c r="N36" s="24">
        <v>24</v>
      </c>
      <c r="O36" s="23">
        <v>1.4723999999999999</v>
      </c>
      <c r="P36" s="32">
        <v>88</v>
      </c>
      <c r="Q36" s="26">
        <v>5.3987999999999996</v>
      </c>
      <c r="R36" s="22">
        <v>203</v>
      </c>
      <c r="S36" s="27">
        <v>12.454000000000001</v>
      </c>
      <c r="T36" s="28">
        <v>658</v>
      </c>
      <c r="U36" s="29">
        <v>100</v>
      </c>
    </row>
    <row r="37" spans="1:21" s="19" customFormat="1" ht="15" customHeight="1" x14ac:dyDescent="0.2">
      <c r="A37" s="18" t="s">
        <v>19</v>
      </c>
      <c r="B37" s="55" t="s">
        <v>50</v>
      </c>
      <c r="C37" s="44">
        <v>17</v>
      </c>
      <c r="D37" s="45">
        <v>1</v>
      </c>
      <c r="E37" s="46">
        <v>5.8823999999999996</v>
      </c>
      <c r="F37" s="47">
        <v>0</v>
      </c>
      <c r="G37" s="46">
        <v>0</v>
      </c>
      <c r="H37" s="47">
        <v>2</v>
      </c>
      <c r="I37" s="46">
        <v>11.764699999999999</v>
      </c>
      <c r="J37" s="47">
        <v>1</v>
      </c>
      <c r="K37" s="46">
        <v>5.8823999999999996</v>
      </c>
      <c r="L37" s="47">
        <v>13</v>
      </c>
      <c r="M37" s="46">
        <v>76.471000000000004</v>
      </c>
      <c r="N37" s="48">
        <v>0</v>
      </c>
      <c r="O37" s="46">
        <v>0</v>
      </c>
      <c r="P37" s="56">
        <v>0</v>
      </c>
      <c r="Q37" s="50">
        <v>0</v>
      </c>
      <c r="R37" s="45">
        <v>0</v>
      </c>
      <c r="S37" s="52">
        <v>0</v>
      </c>
      <c r="T37" s="53">
        <v>483</v>
      </c>
      <c r="U37" s="54">
        <v>100</v>
      </c>
    </row>
    <row r="38" spans="1:21" s="19" customFormat="1" ht="15" customHeight="1" x14ac:dyDescent="0.2">
      <c r="A38" s="18" t="s">
        <v>19</v>
      </c>
      <c r="B38" s="20" t="s">
        <v>51</v>
      </c>
      <c r="C38" s="21">
        <v>222</v>
      </c>
      <c r="D38" s="22">
        <v>0</v>
      </c>
      <c r="E38" s="23">
        <v>0</v>
      </c>
      <c r="F38" s="24">
        <v>1</v>
      </c>
      <c r="G38" s="23">
        <v>0.45050000000000001</v>
      </c>
      <c r="H38" s="24">
        <v>60</v>
      </c>
      <c r="I38" s="23">
        <v>27.027000000000001</v>
      </c>
      <c r="J38" s="24">
        <v>117</v>
      </c>
      <c r="K38" s="23">
        <v>52.7027</v>
      </c>
      <c r="L38" s="24">
        <v>40</v>
      </c>
      <c r="M38" s="23">
        <v>18.018000000000001</v>
      </c>
      <c r="N38" s="24">
        <v>0</v>
      </c>
      <c r="O38" s="23">
        <v>0</v>
      </c>
      <c r="P38" s="25">
        <v>4</v>
      </c>
      <c r="Q38" s="26">
        <v>1.8018000000000001</v>
      </c>
      <c r="R38" s="22">
        <v>2</v>
      </c>
      <c r="S38" s="27">
        <v>0.90090000000000003</v>
      </c>
      <c r="T38" s="28">
        <v>2577</v>
      </c>
      <c r="U38" s="29">
        <v>100</v>
      </c>
    </row>
    <row r="39" spans="1:21" s="19" customFormat="1" ht="15" customHeight="1" x14ac:dyDescent="0.2">
      <c r="A39" s="18" t="s">
        <v>19</v>
      </c>
      <c r="B39" s="55" t="s">
        <v>52</v>
      </c>
      <c r="C39" s="44">
        <v>54</v>
      </c>
      <c r="D39" s="57">
        <v>9</v>
      </c>
      <c r="E39" s="46">
        <v>16.666699999999999</v>
      </c>
      <c r="F39" s="47">
        <v>0</v>
      </c>
      <c r="G39" s="46">
        <v>0</v>
      </c>
      <c r="H39" s="48">
        <v>38</v>
      </c>
      <c r="I39" s="46">
        <v>70.370400000000004</v>
      </c>
      <c r="J39" s="47">
        <v>0</v>
      </c>
      <c r="K39" s="46">
        <v>0</v>
      </c>
      <c r="L39" s="48">
        <v>7</v>
      </c>
      <c r="M39" s="46">
        <v>12.962999999999999</v>
      </c>
      <c r="N39" s="47">
        <v>0</v>
      </c>
      <c r="O39" s="46">
        <v>0</v>
      </c>
      <c r="P39" s="56">
        <v>0</v>
      </c>
      <c r="Q39" s="50">
        <v>0</v>
      </c>
      <c r="R39" s="45">
        <v>15</v>
      </c>
      <c r="S39" s="52">
        <v>27.777799999999999</v>
      </c>
      <c r="T39" s="53">
        <v>880</v>
      </c>
      <c r="U39" s="54">
        <v>100</v>
      </c>
    </row>
    <row r="40" spans="1:21" s="19" customFormat="1" ht="15" customHeight="1" x14ac:dyDescent="0.2">
      <c r="A40" s="18" t="s">
        <v>19</v>
      </c>
      <c r="B40" s="20" t="s">
        <v>53</v>
      </c>
      <c r="C40" s="33">
        <v>509</v>
      </c>
      <c r="D40" s="22">
        <v>6</v>
      </c>
      <c r="E40" s="23">
        <v>1.1788000000000001</v>
      </c>
      <c r="F40" s="24">
        <v>7</v>
      </c>
      <c r="G40" s="23">
        <v>1.3752</v>
      </c>
      <c r="H40" s="24">
        <v>38</v>
      </c>
      <c r="I40" s="23">
        <v>7.4656000000000002</v>
      </c>
      <c r="J40" s="30">
        <v>180</v>
      </c>
      <c r="K40" s="23">
        <v>35.363500000000002</v>
      </c>
      <c r="L40" s="30">
        <v>263</v>
      </c>
      <c r="M40" s="23">
        <v>51.67</v>
      </c>
      <c r="N40" s="24">
        <v>0</v>
      </c>
      <c r="O40" s="23">
        <v>0</v>
      </c>
      <c r="P40" s="25">
        <v>15</v>
      </c>
      <c r="Q40" s="26">
        <v>2.9470000000000001</v>
      </c>
      <c r="R40" s="22">
        <v>10</v>
      </c>
      <c r="S40" s="27">
        <v>1.9645999999999999</v>
      </c>
      <c r="T40" s="28">
        <v>4916</v>
      </c>
      <c r="U40" s="29">
        <v>100</v>
      </c>
    </row>
    <row r="41" spans="1:21" s="19" customFormat="1" ht="15" customHeight="1" x14ac:dyDescent="0.2">
      <c r="A41" s="18" t="s">
        <v>19</v>
      </c>
      <c r="B41" s="55" t="s">
        <v>54</v>
      </c>
      <c r="C41" s="44">
        <v>525</v>
      </c>
      <c r="D41" s="57">
        <v>2</v>
      </c>
      <c r="E41" s="46">
        <v>0.38100000000000001</v>
      </c>
      <c r="F41" s="47">
        <v>0</v>
      </c>
      <c r="G41" s="46">
        <v>0</v>
      </c>
      <c r="H41" s="47">
        <v>91</v>
      </c>
      <c r="I41" s="46">
        <v>17.333300000000001</v>
      </c>
      <c r="J41" s="47">
        <v>274</v>
      </c>
      <c r="K41" s="46">
        <v>52.1905</v>
      </c>
      <c r="L41" s="48">
        <v>128</v>
      </c>
      <c r="M41" s="46">
        <v>24.381</v>
      </c>
      <c r="N41" s="48">
        <v>2</v>
      </c>
      <c r="O41" s="46">
        <v>0.38100000000000001</v>
      </c>
      <c r="P41" s="49">
        <v>28</v>
      </c>
      <c r="Q41" s="50">
        <v>5.3333000000000004</v>
      </c>
      <c r="R41" s="57">
        <v>31</v>
      </c>
      <c r="S41" s="52">
        <v>5.9047999999999998</v>
      </c>
      <c r="T41" s="53">
        <v>2618</v>
      </c>
      <c r="U41" s="54">
        <v>100</v>
      </c>
    </row>
    <row r="42" spans="1:21" s="19" customFormat="1" ht="15" customHeight="1" x14ac:dyDescent="0.2">
      <c r="A42" s="18" t="s">
        <v>19</v>
      </c>
      <c r="B42" s="20" t="s">
        <v>55</v>
      </c>
      <c r="C42" s="33">
        <v>18</v>
      </c>
      <c r="D42" s="22">
        <v>2</v>
      </c>
      <c r="E42" s="23">
        <v>11.1111</v>
      </c>
      <c r="F42" s="24">
        <v>1</v>
      </c>
      <c r="G42" s="23">
        <v>5.5556000000000001</v>
      </c>
      <c r="H42" s="24">
        <v>0</v>
      </c>
      <c r="I42" s="23">
        <v>0</v>
      </c>
      <c r="J42" s="30">
        <v>4</v>
      </c>
      <c r="K42" s="23">
        <v>22.222200000000001</v>
      </c>
      <c r="L42" s="30">
        <v>11</v>
      </c>
      <c r="M42" s="23">
        <v>61.110999999999997</v>
      </c>
      <c r="N42" s="30">
        <v>0</v>
      </c>
      <c r="O42" s="23">
        <v>0</v>
      </c>
      <c r="P42" s="25">
        <v>0</v>
      </c>
      <c r="Q42" s="26">
        <v>0</v>
      </c>
      <c r="R42" s="22">
        <v>1</v>
      </c>
      <c r="S42" s="27">
        <v>5.5556000000000001</v>
      </c>
      <c r="T42" s="28">
        <v>481</v>
      </c>
      <c r="U42" s="29">
        <v>100</v>
      </c>
    </row>
    <row r="43" spans="1:21" s="19" customFormat="1" ht="15" customHeight="1" x14ac:dyDescent="0.2">
      <c r="A43" s="18" t="s">
        <v>19</v>
      </c>
      <c r="B43" s="55" t="s">
        <v>56</v>
      </c>
      <c r="C43" s="44">
        <v>2588</v>
      </c>
      <c r="D43" s="45">
        <v>1</v>
      </c>
      <c r="E43" s="46">
        <v>3.8600000000000002E-2</v>
      </c>
      <c r="F43" s="47">
        <v>4</v>
      </c>
      <c r="G43" s="46">
        <v>0.15459999999999999</v>
      </c>
      <c r="H43" s="48">
        <v>30</v>
      </c>
      <c r="I43" s="46">
        <v>1.1592</v>
      </c>
      <c r="J43" s="47">
        <v>2179</v>
      </c>
      <c r="K43" s="46">
        <v>84.196299999999994</v>
      </c>
      <c r="L43" s="47">
        <v>262</v>
      </c>
      <c r="M43" s="46">
        <v>10.124000000000001</v>
      </c>
      <c r="N43" s="47">
        <v>0</v>
      </c>
      <c r="O43" s="46">
        <v>0</v>
      </c>
      <c r="P43" s="49">
        <v>112</v>
      </c>
      <c r="Q43" s="50">
        <v>4.3277000000000001</v>
      </c>
      <c r="R43" s="57">
        <v>33</v>
      </c>
      <c r="S43" s="52">
        <v>1.2750999999999999</v>
      </c>
      <c r="T43" s="53">
        <v>3631</v>
      </c>
      <c r="U43" s="54">
        <v>100</v>
      </c>
    </row>
    <row r="44" spans="1:21" s="19" customFormat="1" ht="15" customHeight="1" x14ac:dyDescent="0.2">
      <c r="A44" s="18" t="s">
        <v>19</v>
      </c>
      <c r="B44" s="20" t="s">
        <v>57</v>
      </c>
      <c r="C44" s="21">
        <v>469</v>
      </c>
      <c r="D44" s="22">
        <v>102</v>
      </c>
      <c r="E44" s="23">
        <v>21.7484</v>
      </c>
      <c r="F44" s="30">
        <v>3</v>
      </c>
      <c r="G44" s="23">
        <v>0.63970000000000005</v>
      </c>
      <c r="H44" s="24">
        <v>67</v>
      </c>
      <c r="I44" s="23">
        <v>14.2857</v>
      </c>
      <c r="J44" s="24">
        <v>43</v>
      </c>
      <c r="K44" s="23">
        <v>9.1684000000000001</v>
      </c>
      <c r="L44" s="24">
        <v>205</v>
      </c>
      <c r="M44" s="23">
        <v>43.71</v>
      </c>
      <c r="N44" s="30">
        <v>1</v>
      </c>
      <c r="O44" s="23">
        <v>0.2132</v>
      </c>
      <c r="P44" s="32">
        <v>48</v>
      </c>
      <c r="Q44" s="26">
        <v>10.234500000000001</v>
      </c>
      <c r="R44" s="31">
        <v>13</v>
      </c>
      <c r="S44" s="27">
        <v>2.7719</v>
      </c>
      <c r="T44" s="28">
        <v>1815</v>
      </c>
      <c r="U44" s="29">
        <v>100</v>
      </c>
    </row>
    <row r="45" spans="1:21" s="19" customFormat="1" ht="15" customHeight="1" x14ac:dyDescent="0.2">
      <c r="A45" s="18" t="s">
        <v>19</v>
      </c>
      <c r="B45" s="55" t="s">
        <v>58</v>
      </c>
      <c r="C45" s="44">
        <v>102</v>
      </c>
      <c r="D45" s="57">
        <v>2</v>
      </c>
      <c r="E45" s="46">
        <v>1.9608000000000001</v>
      </c>
      <c r="F45" s="47">
        <v>2</v>
      </c>
      <c r="G45" s="46">
        <v>1.9608000000000001</v>
      </c>
      <c r="H45" s="48">
        <v>43</v>
      </c>
      <c r="I45" s="46">
        <v>42.1569</v>
      </c>
      <c r="J45" s="47">
        <v>2</v>
      </c>
      <c r="K45" s="46">
        <v>1.9608000000000001</v>
      </c>
      <c r="L45" s="48">
        <v>48</v>
      </c>
      <c r="M45" s="46">
        <v>47.058999999999997</v>
      </c>
      <c r="N45" s="47">
        <v>1</v>
      </c>
      <c r="O45" s="46">
        <v>0.98040000000000005</v>
      </c>
      <c r="P45" s="49">
        <v>4</v>
      </c>
      <c r="Q45" s="50">
        <v>3.9216000000000002</v>
      </c>
      <c r="R45" s="57">
        <v>0</v>
      </c>
      <c r="S45" s="52">
        <v>0</v>
      </c>
      <c r="T45" s="53">
        <v>1283</v>
      </c>
      <c r="U45" s="54">
        <v>100</v>
      </c>
    </row>
    <row r="46" spans="1:21" s="19" customFormat="1" ht="15" customHeight="1" x14ac:dyDescent="0.2">
      <c r="A46" s="18" t="s">
        <v>19</v>
      </c>
      <c r="B46" s="20" t="s">
        <v>59</v>
      </c>
      <c r="C46" s="21">
        <v>1121</v>
      </c>
      <c r="D46" s="22">
        <v>2</v>
      </c>
      <c r="E46" s="23">
        <v>0.1784</v>
      </c>
      <c r="F46" s="24">
        <v>4</v>
      </c>
      <c r="G46" s="23">
        <v>0.35680000000000001</v>
      </c>
      <c r="H46" s="24">
        <v>91</v>
      </c>
      <c r="I46" s="23">
        <v>8.1178000000000008</v>
      </c>
      <c r="J46" s="24">
        <v>533</v>
      </c>
      <c r="K46" s="23">
        <v>47.546799999999998</v>
      </c>
      <c r="L46" s="30">
        <v>430</v>
      </c>
      <c r="M46" s="23">
        <v>38.359000000000002</v>
      </c>
      <c r="N46" s="30">
        <v>0</v>
      </c>
      <c r="O46" s="23">
        <v>0</v>
      </c>
      <c r="P46" s="32">
        <v>61</v>
      </c>
      <c r="Q46" s="26">
        <v>5.4416000000000002</v>
      </c>
      <c r="R46" s="22">
        <v>16</v>
      </c>
      <c r="S46" s="27">
        <v>1.4273</v>
      </c>
      <c r="T46" s="28">
        <v>3027</v>
      </c>
      <c r="U46" s="29">
        <v>100</v>
      </c>
    </row>
    <row r="47" spans="1:21" s="19" customFormat="1" ht="15" customHeight="1" x14ac:dyDescent="0.2">
      <c r="A47" s="18" t="s">
        <v>19</v>
      </c>
      <c r="B47" s="55" t="s">
        <v>60</v>
      </c>
      <c r="C47" s="58">
        <v>33</v>
      </c>
      <c r="D47" s="45">
        <v>4</v>
      </c>
      <c r="E47" s="46">
        <v>12.1212</v>
      </c>
      <c r="F47" s="48">
        <v>0</v>
      </c>
      <c r="G47" s="46">
        <v>0</v>
      </c>
      <c r="H47" s="48">
        <v>14</v>
      </c>
      <c r="I47" s="46">
        <v>42.424199999999999</v>
      </c>
      <c r="J47" s="48">
        <v>8</v>
      </c>
      <c r="K47" s="46">
        <v>24.2424</v>
      </c>
      <c r="L47" s="48">
        <v>4</v>
      </c>
      <c r="M47" s="46">
        <v>12.121</v>
      </c>
      <c r="N47" s="47">
        <v>0</v>
      </c>
      <c r="O47" s="46">
        <v>0</v>
      </c>
      <c r="P47" s="49">
        <v>3</v>
      </c>
      <c r="Q47" s="50">
        <v>9.0908999999999995</v>
      </c>
      <c r="R47" s="45">
        <v>5</v>
      </c>
      <c r="S47" s="52">
        <v>15.1515</v>
      </c>
      <c r="T47" s="53">
        <v>308</v>
      </c>
      <c r="U47" s="54">
        <v>100</v>
      </c>
    </row>
    <row r="48" spans="1:21" s="19" customFormat="1" ht="15" customHeight="1" x14ac:dyDescent="0.2">
      <c r="A48" s="18" t="s">
        <v>19</v>
      </c>
      <c r="B48" s="20" t="s">
        <v>61</v>
      </c>
      <c r="C48" s="21">
        <v>1931</v>
      </c>
      <c r="D48" s="31">
        <v>4</v>
      </c>
      <c r="E48" s="23">
        <v>0.20710000000000001</v>
      </c>
      <c r="F48" s="24">
        <v>1</v>
      </c>
      <c r="G48" s="23">
        <v>5.1799999999999999E-2</v>
      </c>
      <c r="H48" s="30">
        <v>89</v>
      </c>
      <c r="I48" s="23">
        <v>4.609</v>
      </c>
      <c r="J48" s="24">
        <v>1162</v>
      </c>
      <c r="K48" s="23">
        <v>60.176099999999998</v>
      </c>
      <c r="L48" s="24">
        <v>605</v>
      </c>
      <c r="M48" s="23">
        <v>31.331</v>
      </c>
      <c r="N48" s="30">
        <v>0</v>
      </c>
      <c r="O48" s="23">
        <v>0</v>
      </c>
      <c r="P48" s="32">
        <v>70</v>
      </c>
      <c r="Q48" s="26">
        <v>3.6251000000000002</v>
      </c>
      <c r="R48" s="31">
        <v>41</v>
      </c>
      <c r="S48" s="27">
        <v>2.1233</v>
      </c>
      <c r="T48" s="28">
        <v>1236</v>
      </c>
      <c r="U48" s="29">
        <v>100</v>
      </c>
    </row>
    <row r="49" spans="1:21" s="19" customFormat="1" ht="15" customHeight="1" x14ac:dyDescent="0.2">
      <c r="A49" s="18" t="s">
        <v>19</v>
      </c>
      <c r="B49" s="55" t="s">
        <v>62</v>
      </c>
      <c r="C49" s="58">
        <v>11</v>
      </c>
      <c r="D49" s="45">
        <v>3</v>
      </c>
      <c r="E49" s="46">
        <v>27.2727</v>
      </c>
      <c r="F49" s="47">
        <v>0</v>
      </c>
      <c r="G49" s="46">
        <v>0</v>
      </c>
      <c r="H49" s="47">
        <v>0</v>
      </c>
      <c r="I49" s="46">
        <v>0</v>
      </c>
      <c r="J49" s="47">
        <v>1</v>
      </c>
      <c r="K49" s="46">
        <v>9.0908999999999995</v>
      </c>
      <c r="L49" s="48">
        <v>7</v>
      </c>
      <c r="M49" s="46">
        <v>63.636000000000003</v>
      </c>
      <c r="N49" s="48">
        <v>0</v>
      </c>
      <c r="O49" s="46">
        <v>0</v>
      </c>
      <c r="P49" s="49">
        <v>0</v>
      </c>
      <c r="Q49" s="50">
        <v>0</v>
      </c>
      <c r="R49" s="57">
        <v>0</v>
      </c>
      <c r="S49" s="52">
        <v>0</v>
      </c>
      <c r="T49" s="53">
        <v>688</v>
      </c>
      <c r="U49" s="54">
        <v>100</v>
      </c>
    </row>
    <row r="50" spans="1:21" s="19" customFormat="1" ht="15" customHeight="1" x14ac:dyDescent="0.2">
      <c r="A50" s="18" t="s">
        <v>19</v>
      </c>
      <c r="B50" s="20" t="s">
        <v>63</v>
      </c>
      <c r="C50" s="21">
        <v>4334</v>
      </c>
      <c r="D50" s="22">
        <v>8</v>
      </c>
      <c r="E50" s="23">
        <v>0.18459999999999999</v>
      </c>
      <c r="F50" s="24">
        <v>18</v>
      </c>
      <c r="G50" s="23">
        <v>0.4153</v>
      </c>
      <c r="H50" s="30">
        <v>239</v>
      </c>
      <c r="I50" s="23">
        <v>5.5145</v>
      </c>
      <c r="J50" s="24">
        <v>2218</v>
      </c>
      <c r="K50" s="23">
        <v>51.176699999999997</v>
      </c>
      <c r="L50" s="24">
        <v>1778</v>
      </c>
      <c r="M50" s="23">
        <v>41.024000000000001</v>
      </c>
      <c r="N50" s="30">
        <v>1</v>
      </c>
      <c r="O50" s="23">
        <v>2.3099999999999999E-2</v>
      </c>
      <c r="P50" s="32">
        <v>72</v>
      </c>
      <c r="Q50" s="26">
        <v>1.6613</v>
      </c>
      <c r="R50" s="22">
        <v>78</v>
      </c>
      <c r="S50" s="27">
        <v>1.7997000000000001</v>
      </c>
      <c r="T50" s="28">
        <v>1818</v>
      </c>
      <c r="U50" s="29">
        <v>100</v>
      </c>
    </row>
    <row r="51" spans="1:21" s="19" customFormat="1" ht="15" customHeight="1" x14ac:dyDescent="0.2">
      <c r="A51" s="18" t="s">
        <v>19</v>
      </c>
      <c r="B51" s="55" t="s">
        <v>64</v>
      </c>
      <c r="C51" s="44">
        <v>10008</v>
      </c>
      <c r="D51" s="45">
        <v>32</v>
      </c>
      <c r="E51" s="46">
        <v>0.31969999999999998</v>
      </c>
      <c r="F51" s="48">
        <v>65</v>
      </c>
      <c r="G51" s="46">
        <v>0.64949999999999997</v>
      </c>
      <c r="H51" s="47">
        <v>5589</v>
      </c>
      <c r="I51" s="46">
        <v>55.845300000000002</v>
      </c>
      <c r="J51" s="47">
        <v>2094</v>
      </c>
      <c r="K51" s="46">
        <v>20.923300000000001</v>
      </c>
      <c r="L51" s="47">
        <v>2001</v>
      </c>
      <c r="M51" s="46">
        <v>19.994</v>
      </c>
      <c r="N51" s="48">
        <v>12</v>
      </c>
      <c r="O51" s="46">
        <v>0.11990000000000001</v>
      </c>
      <c r="P51" s="49">
        <v>215</v>
      </c>
      <c r="Q51" s="50">
        <v>2.1482999999999999</v>
      </c>
      <c r="R51" s="45">
        <v>1219</v>
      </c>
      <c r="S51" s="52">
        <v>12.180300000000001</v>
      </c>
      <c r="T51" s="53">
        <v>8616</v>
      </c>
      <c r="U51" s="54">
        <v>100</v>
      </c>
    </row>
    <row r="52" spans="1:21" s="19" customFormat="1" ht="15" customHeight="1" x14ac:dyDescent="0.2">
      <c r="A52" s="18" t="s">
        <v>19</v>
      </c>
      <c r="B52" s="20" t="s">
        <v>65</v>
      </c>
      <c r="C52" s="21">
        <v>151</v>
      </c>
      <c r="D52" s="31">
        <v>3</v>
      </c>
      <c r="E52" s="23">
        <v>1.9867999999999999</v>
      </c>
      <c r="F52" s="24">
        <v>1</v>
      </c>
      <c r="G52" s="23">
        <v>0.6623</v>
      </c>
      <c r="H52" s="30">
        <v>24</v>
      </c>
      <c r="I52" s="23">
        <v>15.894</v>
      </c>
      <c r="J52" s="30">
        <v>8</v>
      </c>
      <c r="K52" s="23">
        <v>5.298</v>
      </c>
      <c r="L52" s="24">
        <v>105</v>
      </c>
      <c r="M52" s="23">
        <v>69.536000000000001</v>
      </c>
      <c r="N52" s="30">
        <v>8</v>
      </c>
      <c r="O52" s="23">
        <v>5.298</v>
      </c>
      <c r="P52" s="25">
        <v>2</v>
      </c>
      <c r="Q52" s="26">
        <v>1.3245</v>
      </c>
      <c r="R52" s="22">
        <v>8</v>
      </c>
      <c r="S52" s="27">
        <v>5.298</v>
      </c>
      <c r="T52" s="28">
        <v>1009</v>
      </c>
      <c r="U52" s="29">
        <v>100</v>
      </c>
    </row>
    <row r="53" spans="1:21" s="19" customFormat="1" ht="15" customHeight="1" x14ac:dyDescent="0.2">
      <c r="A53" s="18" t="s">
        <v>19</v>
      </c>
      <c r="B53" s="55" t="s">
        <v>66</v>
      </c>
      <c r="C53" s="58">
        <v>5</v>
      </c>
      <c r="D53" s="57">
        <v>0</v>
      </c>
      <c r="E53" s="46">
        <v>0</v>
      </c>
      <c r="F53" s="47">
        <v>0</v>
      </c>
      <c r="G53" s="46">
        <v>0</v>
      </c>
      <c r="H53" s="48">
        <v>0</v>
      </c>
      <c r="I53" s="46">
        <v>0</v>
      </c>
      <c r="J53" s="47">
        <v>0</v>
      </c>
      <c r="K53" s="46">
        <v>0</v>
      </c>
      <c r="L53" s="48">
        <v>5</v>
      </c>
      <c r="M53" s="46">
        <v>100</v>
      </c>
      <c r="N53" s="48">
        <v>0</v>
      </c>
      <c r="O53" s="46">
        <v>0</v>
      </c>
      <c r="P53" s="49">
        <v>0</v>
      </c>
      <c r="Q53" s="50">
        <v>0</v>
      </c>
      <c r="R53" s="45">
        <v>0</v>
      </c>
      <c r="S53" s="52">
        <v>0</v>
      </c>
      <c r="T53" s="53">
        <v>306</v>
      </c>
      <c r="U53" s="54">
        <v>100</v>
      </c>
    </row>
    <row r="54" spans="1:21" s="19" customFormat="1" ht="15" customHeight="1" x14ac:dyDescent="0.2">
      <c r="A54" s="18" t="s">
        <v>19</v>
      </c>
      <c r="B54" s="20" t="s">
        <v>67</v>
      </c>
      <c r="C54" s="21">
        <v>742</v>
      </c>
      <c r="D54" s="31">
        <v>1</v>
      </c>
      <c r="E54" s="23">
        <v>0.1348</v>
      </c>
      <c r="F54" s="24">
        <v>0</v>
      </c>
      <c r="G54" s="34">
        <v>0</v>
      </c>
      <c r="H54" s="30">
        <v>24</v>
      </c>
      <c r="I54" s="34">
        <v>3.2345000000000002</v>
      </c>
      <c r="J54" s="24">
        <v>378</v>
      </c>
      <c r="K54" s="23">
        <v>50.943399999999997</v>
      </c>
      <c r="L54" s="24">
        <v>304</v>
      </c>
      <c r="M54" s="23">
        <v>40.97</v>
      </c>
      <c r="N54" s="24">
        <v>13</v>
      </c>
      <c r="O54" s="23">
        <v>1.752</v>
      </c>
      <c r="P54" s="32">
        <v>22</v>
      </c>
      <c r="Q54" s="26">
        <v>2.9649999999999999</v>
      </c>
      <c r="R54" s="31">
        <v>4</v>
      </c>
      <c r="S54" s="27">
        <v>0.53910000000000002</v>
      </c>
      <c r="T54" s="28">
        <v>1971</v>
      </c>
      <c r="U54" s="29">
        <v>100</v>
      </c>
    </row>
    <row r="55" spans="1:21" s="19" customFormat="1" ht="15" customHeight="1" x14ac:dyDescent="0.2">
      <c r="A55" s="18" t="s">
        <v>19</v>
      </c>
      <c r="B55" s="55" t="s">
        <v>68</v>
      </c>
      <c r="C55" s="44">
        <v>565</v>
      </c>
      <c r="D55" s="45">
        <v>9</v>
      </c>
      <c r="E55" s="46">
        <v>1.5929</v>
      </c>
      <c r="F55" s="47">
        <v>29</v>
      </c>
      <c r="G55" s="46">
        <v>5.1326999999999998</v>
      </c>
      <c r="H55" s="48">
        <v>96</v>
      </c>
      <c r="I55" s="46">
        <v>16.991199999999999</v>
      </c>
      <c r="J55" s="48">
        <v>26</v>
      </c>
      <c r="K55" s="46">
        <v>4.6017999999999999</v>
      </c>
      <c r="L55" s="47">
        <v>357</v>
      </c>
      <c r="M55" s="46">
        <v>63.186</v>
      </c>
      <c r="N55" s="47">
        <v>2</v>
      </c>
      <c r="O55" s="46">
        <v>0.35399999999999998</v>
      </c>
      <c r="P55" s="56">
        <v>46</v>
      </c>
      <c r="Q55" s="50">
        <v>8.1416000000000004</v>
      </c>
      <c r="R55" s="57">
        <v>6</v>
      </c>
      <c r="S55" s="52">
        <v>1.0619000000000001</v>
      </c>
      <c r="T55" s="53">
        <v>2305</v>
      </c>
      <c r="U55" s="54">
        <v>100</v>
      </c>
    </row>
    <row r="56" spans="1:21" s="19" customFormat="1" ht="15" customHeight="1" x14ac:dyDescent="0.2">
      <c r="A56" s="18" t="s">
        <v>19</v>
      </c>
      <c r="B56" s="20" t="s">
        <v>69</v>
      </c>
      <c r="C56" s="21">
        <v>476</v>
      </c>
      <c r="D56" s="22">
        <v>1</v>
      </c>
      <c r="E56" s="23">
        <v>0.21010000000000001</v>
      </c>
      <c r="F56" s="24">
        <v>0</v>
      </c>
      <c r="G56" s="23">
        <v>0</v>
      </c>
      <c r="H56" s="24">
        <v>10</v>
      </c>
      <c r="I56" s="23">
        <v>2.1008</v>
      </c>
      <c r="J56" s="30">
        <v>61</v>
      </c>
      <c r="K56" s="23">
        <v>12.815099999999999</v>
      </c>
      <c r="L56" s="24">
        <v>397</v>
      </c>
      <c r="M56" s="23">
        <v>83.403000000000006</v>
      </c>
      <c r="N56" s="30">
        <v>0</v>
      </c>
      <c r="O56" s="23">
        <v>0</v>
      </c>
      <c r="P56" s="25">
        <v>7</v>
      </c>
      <c r="Q56" s="26">
        <v>1.4705999999999999</v>
      </c>
      <c r="R56" s="31">
        <v>1</v>
      </c>
      <c r="S56" s="27">
        <v>0.21010000000000001</v>
      </c>
      <c r="T56" s="28">
        <v>720</v>
      </c>
      <c r="U56" s="29">
        <v>100</v>
      </c>
    </row>
    <row r="57" spans="1:21" s="19" customFormat="1" ht="15" customHeight="1" x14ac:dyDescent="0.2">
      <c r="A57" s="18" t="s">
        <v>19</v>
      </c>
      <c r="B57" s="55" t="s">
        <v>70</v>
      </c>
      <c r="C57" s="44">
        <v>339</v>
      </c>
      <c r="D57" s="45">
        <v>1</v>
      </c>
      <c r="E57" s="46">
        <v>0.29499999999999998</v>
      </c>
      <c r="F57" s="48">
        <v>0</v>
      </c>
      <c r="G57" s="46">
        <v>0</v>
      </c>
      <c r="H57" s="47">
        <v>28</v>
      </c>
      <c r="I57" s="46">
        <v>8.2596000000000007</v>
      </c>
      <c r="J57" s="47">
        <v>267</v>
      </c>
      <c r="K57" s="46">
        <v>78.761099999999999</v>
      </c>
      <c r="L57" s="47">
        <v>38</v>
      </c>
      <c r="M57" s="46">
        <v>11.209</v>
      </c>
      <c r="N57" s="47">
        <v>0</v>
      </c>
      <c r="O57" s="46">
        <v>0</v>
      </c>
      <c r="P57" s="56">
        <v>5</v>
      </c>
      <c r="Q57" s="50">
        <v>1.4749000000000001</v>
      </c>
      <c r="R57" s="57">
        <v>7</v>
      </c>
      <c r="S57" s="52">
        <v>2.0649000000000002</v>
      </c>
      <c r="T57" s="53">
        <v>2232</v>
      </c>
      <c r="U57" s="54">
        <v>100</v>
      </c>
    </row>
    <row r="58" spans="1:21" s="19" customFormat="1" ht="15" customHeight="1" thickBot="1" x14ac:dyDescent="0.25">
      <c r="A58" s="18" t="s">
        <v>19</v>
      </c>
      <c r="B58" s="59" t="s">
        <v>71</v>
      </c>
      <c r="C58" s="60">
        <v>1</v>
      </c>
      <c r="D58" s="61">
        <v>0</v>
      </c>
      <c r="E58" s="62">
        <v>0</v>
      </c>
      <c r="F58" s="63">
        <v>0</v>
      </c>
      <c r="G58" s="62">
        <v>0</v>
      </c>
      <c r="H58" s="64">
        <v>0</v>
      </c>
      <c r="I58" s="62">
        <v>0</v>
      </c>
      <c r="J58" s="63">
        <v>0</v>
      </c>
      <c r="K58" s="62">
        <v>0</v>
      </c>
      <c r="L58" s="63">
        <v>1</v>
      </c>
      <c r="M58" s="62">
        <v>100</v>
      </c>
      <c r="N58" s="63">
        <v>0</v>
      </c>
      <c r="O58" s="62">
        <v>0</v>
      </c>
      <c r="P58" s="65">
        <v>0</v>
      </c>
      <c r="Q58" s="66">
        <v>0</v>
      </c>
      <c r="R58" s="67">
        <v>0</v>
      </c>
      <c r="S58" s="68">
        <v>0</v>
      </c>
      <c r="T58" s="69">
        <v>365</v>
      </c>
      <c r="U58" s="70">
        <v>100</v>
      </c>
    </row>
    <row r="59" spans="1:21" s="36" customFormat="1" ht="15" customHeight="1" x14ac:dyDescent="0.2">
      <c r="A59" s="38"/>
      <c r="B59" s="42"/>
      <c r="C59" s="35"/>
      <c r="D59" s="35"/>
      <c r="E59" s="35"/>
      <c r="F59" s="35"/>
      <c r="G59" s="35"/>
      <c r="H59" s="35"/>
      <c r="I59" s="35"/>
      <c r="J59" s="35"/>
      <c r="K59" s="35"/>
      <c r="L59" s="35"/>
      <c r="M59" s="35"/>
      <c r="N59" s="35"/>
      <c r="O59" s="35"/>
      <c r="P59" s="35"/>
      <c r="Q59" s="35"/>
      <c r="R59" s="40"/>
      <c r="S59" s="41"/>
      <c r="T59" s="35"/>
      <c r="U59" s="35"/>
    </row>
    <row r="60" spans="1:21" s="36" customFormat="1" ht="15" customHeight="1" x14ac:dyDescent="0.2">
      <c r="A60" s="38"/>
      <c r="B60" s="39" t="str">
        <f>CONCATENATE("NOTE: Table reads (for US Totals):  Of all ",IF(ISTEXT(C7),LEFT(C7,3),TEXT(C7,"#,##0"))," public school students who were ", A7, ", ", IF(ISTEXT(D7),LEFT(D7,3),TEXT(D7,"#,##0"))," (", TEXT(E7,"0.0"),"%) were American Indian or Alaska Native, and ",IF(ISTEXT(R7),LEFT(R7,3),TEXT(R7,"#,##0"))," (",TEXT(S7,"0.0"),"%) were English Language Learners.")</f>
        <v>NOTE: Table reads (for US Totals):  Of all 49,156 public school students who were transferred to an alternative school, 343 (0.7%) were American Indian or Alaska Native, and 2,491 (5.1%) were English Language Learners.</v>
      </c>
      <c r="C60" s="35"/>
      <c r="D60" s="35"/>
      <c r="E60" s="35"/>
      <c r="F60" s="35"/>
      <c r="G60" s="35"/>
      <c r="H60" s="35"/>
      <c r="I60" s="35"/>
      <c r="J60" s="35"/>
      <c r="K60" s="35"/>
      <c r="L60" s="35"/>
      <c r="M60" s="35"/>
      <c r="N60" s="35"/>
      <c r="O60" s="35"/>
      <c r="P60" s="35"/>
      <c r="Q60" s="35"/>
      <c r="R60" s="35"/>
      <c r="S60" s="35"/>
      <c r="T60" s="40"/>
      <c r="U60" s="41"/>
    </row>
    <row r="61" spans="1:21" s="19" customFormat="1" ht="15" customHeight="1" x14ac:dyDescent="0.2">
      <c r="A61" s="18"/>
      <c r="B61" s="99" t="s">
        <v>75</v>
      </c>
      <c r="C61" s="99"/>
      <c r="D61" s="99"/>
      <c r="E61" s="99"/>
      <c r="F61" s="99"/>
      <c r="G61" s="99"/>
      <c r="H61" s="99"/>
      <c r="I61" s="99"/>
      <c r="J61" s="99"/>
      <c r="K61" s="99"/>
      <c r="L61" s="99"/>
      <c r="M61" s="99"/>
      <c r="N61" s="99"/>
      <c r="O61" s="99"/>
      <c r="P61" s="99"/>
      <c r="Q61" s="99"/>
      <c r="R61" s="99"/>
      <c r="S61" s="99"/>
      <c r="T61" s="99"/>
      <c r="U61" s="99"/>
    </row>
    <row r="62" spans="1:21" s="36" customFormat="1" ht="14.1" customHeight="1" x14ac:dyDescent="0.2">
      <c r="B62" s="99" t="s">
        <v>76</v>
      </c>
      <c r="C62" s="99"/>
      <c r="D62" s="99"/>
      <c r="E62" s="99"/>
      <c r="F62" s="99"/>
      <c r="G62" s="99"/>
      <c r="H62" s="99"/>
      <c r="I62" s="99"/>
      <c r="J62" s="99"/>
      <c r="K62" s="99"/>
      <c r="L62" s="99"/>
      <c r="M62" s="99"/>
      <c r="N62" s="99"/>
      <c r="O62" s="99"/>
      <c r="P62" s="99"/>
      <c r="Q62" s="99"/>
      <c r="R62" s="99"/>
      <c r="S62" s="99"/>
      <c r="T62" s="99"/>
      <c r="U62" s="99"/>
    </row>
    <row r="63" spans="1:21" s="36" customFormat="1" ht="15" customHeight="1" x14ac:dyDescent="0.2">
      <c r="A63" s="38"/>
      <c r="B63" s="35"/>
      <c r="C63" s="35"/>
      <c r="D63" s="35"/>
      <c r="E63" s="35"/>
      <c r="F63" s="35"/>
      <c r="G63" s="35"/>
      <c r="H63" s="35"/>
      <c r="I63" s="35"/>
      <c r="J63" s="35"/>
      <c r="K63" s="35"/>
      <c r="L63" s="35"/>
      <c r="M63" s="35"/>
      <c r="N63" s="35"/>
      <c r="O63" s="35"/>
      <c r="P63" s="35"/>
      <c r="Q63" s="35"/>
      <c r="R63" s="40"/>
      <c r="S63" s="41"/>
      <c r="T63" s="35"/>
      <c r="U63" s="35"/>
    </row>
    <row r="64" spans="1:21" s="36" customFormat="1" ht="15" customHeight="1" x14ac:dyDescent="0.2">
      <c r="A64" s="38"/>
      <c r="B64" s="35"/>
      <c r="C64" s="35"/>
      <c r="D64" s="35"/>
      <c r="E64" s="35"/>
      <c r="F64" s="35"/>
      <c r="G64" s="35"/>
      <c r="H64" s="35"/>
      <c r="I64" s="35"/>
      <c r="J64" s="35"/>
      <c r="K64" s="35"/>
      <c r="L64" s="35"/>
      <c r="M64" s="35"/>
      <c r="N64" s="35"/>
      <c r="O64" s="35"/>
      <c r="P64" s="35"/>
      <c r="Q64" s="35"/>
      <c r="R64" s="40"/>
      <c r="S64" s="41"/>
      <c r="T64" s="35"/>
      <c r="U64" s="35"/>
    </row>
    <row r="65" spans="1:21" s="36" customFormat="1" ht="15" customHeight="1" x14ac:dyDescent="0.2">
      <c r="A65" s="38"/>
      <c r="B65" s="1"/>
      <c r="C65" s="1"/>
      <c r="D65" s="1"/>
      <c r="E65" s="1"/>
      <c r="F65" s="1"/>
      <c r="G65" s="1"/>
      <c r="H65" s="1"/>
      <c r="I65" s="1"/>
      <c r="J65" s="1"/>
      <c r="K65" s="1"/>
      <c r="L65" s="1"/>
      <c r="M65" s="1"/>
      <c r="N65" s="1"/>
      <c r="O65" s="1"/>
      <c r="P65" s="1"/>
      <c r="Q65" s="1"/>
      <c r="R65" s="3"/>
      <c r="S65" s="4"/>
      <c r="T65" s="1"/>
      <c r="U65" s="1"/>
    </row>
  </sheetData>
  <mergeCells count="15">
    <mergeCell ref="B62:U62"/>
    <mergeCell ref="B4:B5"/>
    <mergeCell ref="C4:C5"/>
    <mergeCell ref="D4:Q4"/>
    <mergeCell ref="R4:S5"/>
    <mergeCell ref="T4:T5"/>
    <mergeCell ref="U4:U5"/>
    <mergeCell ref="D5:E5"/>
    <mergeCell ref="F5:G5"/>
    <mergeCell ref="H5:I5"/>
    <mergeCell ref="J5:K5"/>
    <mergeCell ref="L5:M5"/>
    <mergeCell ref="N5:O5"/>
    <mergeCell ref="P5:Q5"/>
    <mergeCell ref="B61:U61"/>
  </mergeCells>
  <printOptions horizontalCentered="1"/>
  <pageMargins left="0.25" right="0.25" top="1" bottom="1" header="0.5" footer="0.5"/>
  <pageSetup paperSize="3" scale="69" orientation="landscape" horizontalDpi="4294967292" verticalDpi="429496729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U65"/>
  <sheetViews>
    <sheetView showGridLines="0" zoomScale="80" zoomScaleNormal="80" workbookViewId="0"/>
  </sheetViews>
  <sheetFormatPr defaultColWidth="12.1640625" defaultRowHeight="15" customHeight="1" x14ac:dyDescent="0.2"/>
  <cols>
    <col min="1" max="1" width="3.33203125" style="7" customWidth="1"/>
    <col min="2" max="2" width="21.83203125" style="1" customWidth="1"/>
    <col min="3" max="17" width="14.83203125" style="1" customWidth="1"/>
    <col min="18" max="18" width="14.83203125" style="3" customWidth="1"/>
    <col min="19" max="19" width="14.83203125" style="4" customWidth="1"/>
    <col min="20" max="21" width="14.83203125" style="1" customWidth="1"/>
    <col min="22" max="16384" width="12.1640625" style="5"/>
  </cols>
  <sheetData>
    <row r="2" spans="1:21" s="2" customFormat="1" ht="15" customHeight="1" x14ac:dyDescent="0.25">
      <c r="A2" s="6"/>
      <c r="B2" s="78" t="str">
        <f>CONCATENATE("Number and percentage of public school male students without disabilities ",A7, ", by race/ethnicity and English proficiency, by state: School Year 2015-16")</f>
        <v>Number and percentage of public school male students without disabilities transferred to an alternative school, by race/ethnicity and English proficiency, by state: School Year 2015-16</v>
      </c>
      <c r="C2" s="78"/>
      <c r="D2" s="78"/>
      <c r="E2" s="78"/>
      <c r="F2" s="78"/>
      <c r="G2" s="78"/>
      <c r="H2" s="78"/>
      <c r="I2" s="78"/>
      <c r="J2" s="78"/>
      <c r="K2" s="78"/>
      <c r="L2" s="78"/>
      <c r="M2" s="78"/>
      <c r="N2" s="78"/>
      <c r="O2" s="78"/>
      <c r="P2" s="78"/>
      <c r="Q2" s="78"/>
      <c r="R2" s="78"/>
      <c r="S2" s="78"/>
    </row>
    <row r="3" spans="1:21" s="1" customFormat="1" ht="15" customHeight="1" thickBot="1" x14ac:dyDescent="0.3">
      <c r="A3" s="105"/>
      <c r="B3" s="77"/>
      <c r="C3" s="76"/>
      <c r="D3" s="76"/>
      <c r="E3" s="76"/>
      <c r="F3" s="76"/>
      <c r="G3" s="76"/>
      <c r="H3" s="76"/>
      <c r="I3" s="76"/>
      <c r="J3" s="76"/>
      <c r="K3" s="76"/>
      <c r="L3" s="76"/>
      <c r="M3" s="76"/>
      <c r="N3" s="76"/>
      <c r="O3" s="76"/>
      <c r="P3" s="76"/>
      <c r="Q3" s="76"/>
      <c r="R3" s="76"/>
      <c r="S3" s="3"/>
      <c r="T3" s="76"/>
      <c r="U3" s="76"/>
    </row>
    <row r="4" spans="1:21" s="9" customFormat="1" ht="24.95" customHeight="1" x14ac:dyDescent="0.2">
      <c r="A4" s="8"/>
      <c r="B4" s="79" t="s">
        <v>0</v>
      </c>
      <c r="C4" s="81" t="s">
        <v>81</v>
      </c>
      <c r="D4" s="83" t="s">
        <v>78</v>
      </c>
      <c r="E4" s="84"/>
      <c r="F4" s="84"/>
      <c r="G4" s="84"/>
      <c r="H4" s="84"/>
      <c r="I4" s="84"/>
      <c r="J4" s="84"/>
      <c r="K4" s="84"/>
      <c r="L4" s="84"/>
      <c r="M4" s="84"/>
      <c r="N4" s="84"/>
      <c r="O4" s="84"/>
      <c r="P4" s="84"/>
      <c r="Q4" s="85"/>
      <c r="R4" s="100" t="s">
        <v>79</v>
      </c>
      <c r="S4" s="101"/>
      <c r="T4" s="90" t="s">
        <v>5</v>
      </c>
      <c r="U4" s="92" t="s">
        <v>6</v>
      </c>
    </row>
    <row r="5" spans="1:21" s="9" customFormat="1" ht="24.95" customHeight="1" x14ac:dyDescent="0.2">
      <c r="A5" s="8"/>
      <c r="B5" s="80"/>
      <c r="C5" s="82"/>
      <c r="D5" s="94" t="s">
        <v>7</v>
      </c>
      <c r="E5" s="95"/>
      <c r="F5" s="96" t="s">
        <v>8</v>
      </c>
      <c r="G5" s="95"/>
      <c r="H5" s="97" t="s">
        <v>9</v>
      </c>
      <c r="I5" s="95"/>
      <c r="J5" s="97" t="s">
        <v>10</v>
      </c>
      <c r="K5" s="95"/>
      <c r="L5" s="97" t="s">
        <v>11</v>
      </c>
      <c r="M5" s="95"/>
      <c r="N5" s="97" t="s">
        <v>12</v>
      </c>
      <c r="O5" s="95"/>
      <c r="P5" s="97" t="s">
        <v>13</v>
      </c>
      <c r="Q5" s="98"/>
      <c r="R5" s="102"/>
      <c r="S5" s="103"/>
      <c r="T5" s="91"/>
      <c r="U5" s="93"/>
    </row>
    <row r="6" spans="1:21" s="9" customFormat="1" ht="15" customHeight="1" thickBot="1" x14ac:dyDescent="0.25">
      <c r="A6" s="8"/>
      <c r="B6" s="10"/>
      <c r="C6" s="37"/>
      <c r="D6" s="11" t="s">
        <v>14</v>
      </c>
      <c r="E6" s="12" t="s">
        <v>15</v>
      </c>
      <c r="F6" s="13" t="s">
        <v>14</v>
      </c>
      <c r="G6" s="12" t="s">
        <v>15</v>
      </c>
      <c r="H6" s="13" t="s">
        <v>14</v>
      </c>
      <c r="I6" s="12" t="s">
        <v>15</v>
      </c>
      <c r="J6" s="13" t="s">
        <v>14</v>
      </c>
      <c r="K6" s="12" t="s">
        <v>15</v>
      </c>
      <c r="L6" s="13" t="s">
        <v>14</v>
      </c>
      <c r="M6" s="12" t="s">
        <v>15</v>
      </c>
      <c r="N6" s="13" t="s">
        <v>14</v>
      </c>
      <c r="O6" s="12" t="s">
        <v>15</v>
      </c>
      <c r="P6" s="13" t="s">
        <v>14</v>
      </c>
      <c r="Q6" s="14" t="s">
        <v>15</v>
      </c>
      <c r="R6" s="13" t="s">
        <v>14</v>
      </c>
      <c r="S6" s="15" t="s">
        <v>77</v>
      </c>
      <c r="T6" s="16"/>
      <c r="U6" s="17"/>
    </row>
    <row r="7" spans="1:21" s="19" customFormat="1" ht="15" customHeight="1" x14ac:dyDescent="0.2">
      <c r="A7" s="18" t="str">
        <f>[3]Total!A7</f>
        <v>transferred to an alternative school</v>
      </c>
      <c r="B7" s="43" t="s">
        <v>18</v>
      </c>
      <c r="C7" s="44">
        <v>34102</v>
      </c>
      <c r="D7" s="45">
        <v>236</v>
      </c>
      <c r="E7" s="46">
        <v>0.69199999999999995</v>
      </c>
      <c r="F7" s="47">
        <v>231</v>
      </c>
      <c r="G7" s="46">
        <v>0.6774</v>
      </c>
      <c r="H7" s="47">
        <v>7269</v>
      </c>
      <c r="I7" s="46">
        <v>21.3155</v>
      </c>
      <c r="J7" s="47">
        <v>14455</v>
      </c>
      <c r="K7" s="46">
        <v>42.387500000000003</v>
      </c>
      <c r="L7" s="47">
        <v>10830</v>
      </c>
      <c r="M7" s="46">
        <v>31.757999999999999</v>
      </c>
      <c r="N7" s="48">
        <v>84</v>
      </c>
      <c r="O7" s="46">
        <v>0.24629999999999999</v>
      </c>
      <c r="P7" s="49">
        <v>997</v>
      </c>
      <c r="Q7" s="50">
        <v>2.9235799999999998</v>
      </c>
      <c r="R7" s="51">
        <v>1881</v>
      </c>
      <c r="S7" s="52">
        <v>5.5157999999999996</v>
      </c>
      <c r="T7" s="53">
        <v>96360</v>
      </c>
      <c r="U7" s="54">
        <v>99.988</v>
      </c>
    </row>
    <row r="8" spans="1:21" s="19" customFormat="1" ht="15" customHeight="1" x14ac:dyDescent="0.2">
      <c r="A8" s="18" t="s">
        <v>19</v>
      </c>
      <c r="B8" s="20" t="s">
        <v>20</v>
      </c>
      <c r="C8" s="21">
        <v>1815</v>
      </c>
      <c r="D8" s="22">
        <v>14</v>
      </c>
      <c r="E8" s="23">
        <v>0.77129999999999999</v>
      </c>
      <c r="F8" s="24">
        <v>5</v>
      </c>
      <c r="G8" s="23">
        <v>0.27550000000000002</v>
      </c>
      <c r="H8" s="30">
        <v>52</v>
      </c>
      <c r="I8" s="23">
        <v>2.8650000000000002</v>
      </c>
      <c r="J8" s="24">
        <v>974</v>
      </c>
      <c r="K8" s="23">
        <v>53.663899999999998</v>
      </c>
      <c r="L8" s="24">
        <v>743</v>
      </c>
      <c r="M8" s="23">
        <v>40.936999999999998</v>
      </c>
      <c r="N8" s="24">
        <v>1</v>
      </c>
      <c r="O8" s="23">
        <v>5.5100000000000003E-2</v>
      </c>
      <c r="P8" s="32">
        <v>26</v>
      </c>
      <c r="Q8" s="26">
        <v>1.43251</v>
      </c>
      <c r="R8" s="31">
        <v>14</v>
      </c>
      <c r="S8" s="27">
        <v>0.77129999999999999</v>
      </c>
      <c r="T8" s="28">
        <v>1400</v>
      </c>
      <c r="U8" s="29">
        <v>100</v>
      </c>
    </row>
    <row r="9" spans="1:21" s="19" customFormat="1" ht="15" customHeight="1" x14ac:dyDescent="0.2">
      <c r="A9" s="18" t="s">
        <v>19</v>
      </c>
      <c r="B9" s="55" t="s">
        <v>21</v>
      </c>
      <c r="C9" s="44">
        <v>2</v>
      </c>
      <c r="D9" s="45">
        <v>0</v>
      </c>
      <c r="E9" s="46">
        <v>0</v>
      </c>
      <c r="F9" s="47">
        <v>0</v>
      </c>
      <c r="G9" s="46">
        <v>0</v>
      </c>
      <c r="H9" s="47">
        <v>0</v>
      </c>
      <c r="I9" s="46">
        <v>0</v>
      </c>
      <c r="J9" s="48">
        <v>1</v>
      </c>
      <c r="K9" s="46">
        <v>50</v>
      </c>
      <c r="L9" s="48">
        <v>1</v>
      </c>
      <c r="M9" s="46">
        <v>50</v>
      </c>
      <c r="N9" s="47">
        <v>0</v>
      </c>
      <c r="O9" s="46">
        <v>0</v>
      </c>
      <c r="P9" s="56">
        <v>0</v>
      </c>
      <c r="Q9" s="50">
        <v>0</v>
      </c>
      <c r="R9" s="57">
        <v>0</v>
      </c>
      <c r="S9" s="52">
        <v>0</v>
      </c>
      <c r="T9" s="53">
        <v>503</v>
      </c>
      <c r="U9" s="54">
        <v>100</v>
      </c>
    </row>
    <row r="10" spans="1:21" s="19" customFormat="1" ht="15" customHeight="1" x14ac:dyDescent="0.2">
      <c r="A10" s="18" t="s">
        <v>19</v>
      </c>
      <c r="B10" s="20" t="s">
        <v>22</v>
      </c>
      <c r="C10" s="21">
        <v>89</v>
      </c>
      <c r="D10" s="31">
        <v>28</v>
      </c>
      <c r="E10" s="23">
        <v>31.460699999999999</v>
      </c>
      <c r="F10" s="24">
        <v>0</v>
      </c>
      <c r="G10" s="23">
        <v>0</v>
      </c>
      <c r="H10" s="30">
        <v>43</v>
      </c>
      <c r="I10" s="23">
        <v>48.314599999999999</v>
      </c>
      <c r="J10" s="24">
        <v>3</v>
      </c>
      <c r="K10" s="23">
        <v>3.3708</v>
      </c>
      <c r="L10" s="30">
        <v>14</v>
      </c>
      <c r="M10" s="23">
        <v>15.73</v>
      </c>
      <c r="N10" s="30">
        <v>0</v>
      </c>
      <c r="O10" s="23">
        <v>0</v>
      </c>
      <c r="P10" s="25">
        <v>1</v>
      </c>
      <c r="Q10" s="26">
        <v>1.1235999999999999</v>
      </c>
      <c r="R10" s="31">
        <v>5</v>
      </c>
      <c r="S10" s="27">
        <v>5.6180000000000003</v>
      </c>
      <c r="T10" s="28">
        <v>1977</v>
      </c>
      <c r="U10" s="29">
        <v>100</v>
      </c>
    </row>
    <row r="11" spans="1:21" s="19" customFormat="1" ht="15" customHeight="1" x14ac:dyDescent="0.2">
      <c r="A11" s="18" t="s">
        <v>19</v>
      </c>
      <c r="B11" s="55" t="s">
        <v>23</v>
      </c>
      <c r="C11" s="44">
        <v>172</v>
      </c>
      <c r="D11" s="45">
        <v>0</v>
      </c>
      <c r="E11" s="46">
        <v>0</v>
      </c>
      <c r="F11" s="48">
        <v>0</v>
      </c>
      <c r="G11" s="46">
        <v>0</v>
      </c>
      <c r="H11" s="47">
        <v>5</v>
      </c>
      <c r="I11" s="46">
        <v>2.907</v>
      </c>
      <c r="J11" s="47">
        <v>94</v>
      </c>
      <c r="K11" s="46">
        <v>54.651200000000003</v>
      </c>
      <c r="L11" s="47">
        <v>65</v>
      </c>
      <c r="M11" s="46">
        <v>37.790999999999997</v>
      </c>
      <c r="N11" s="47">
        <v>0</v>
      </c>
      <c r="O11" s="46">
        <v>0</v>
      </c>
      <c r="P11" s="56">
        <v>8</v>
      </c>
      <c r="Q11" s="50">
        <v>4.65116</v>
      </c>
      <c r="R11" s="45">
        <v>3</v>
      </c>
      <c r="S11" s="52">
        <v>1.7442</v>
      </c>
      <c r="T11" s="53">
        <v>1092</v>
      </c>
      <c r="U11" s="54">
        <v>100</v>
      </c>
    </row>
    <row r="12" spans="1:21" s="19" customFormat="1" ht="15" customHeight="1" x14ac:dyDescent="0.2">
      <c r="A12" s="18" t="s">
        <v>19</v>
      </c>
      <c r="B12" s="20" t="s">
        <v>24</v>
      </c>
      <c r="C12" s="21">
        <v>1487</v>
      </c>
      <c r="D12" s="22">
        <v>20</v>
      </c>
      <c r="E12" s="23">
        <v>1.345</v>
      </c>
      <c r="F12" s="30">
        <v>54</v>
      </c>
      <c r="G12" s="23">
        <v>3.6315</v>
      </c>
      <c r="H12" s="24">
        <v>846</v>
      </c>
      <c r="I12" s="23">
        <v>56.893099999999997</v>
      </c>
      <c r="J12" s="24">
        <v>163</v>
      </c>
      <c r="K12" s="23">
        <v>10.9617</v>
      </c>
      <c r="L12" s="24">
        <v>344</v>
      </c>
      <c r="M12" s="23">
        <v>23.134</v>
      </c>
      <c r="N12" s="30">
        <v>10</v>
      </c>
      <c r="O12" s="23">
        <v>0.67249999999999999</v>
      </c>
      <c r="P12" s="32">
        <v>50</v>
      </c>
      <c r="Q12" s="26">
        <v>3.3624700000000001</v>
      </c>
      <c r="R12" s="22">
        <v>227</v>
      </c>
      <c r="S12" s="27">
        <v>15.265599999999999</v>
      </c>
      <c r="T12" s="28">
        <v>10138</v>
      </c>
      <c r="U12" s="29">
        <v>100</v>
      </c>
    </row>
    <row r="13" spans="1:21" s="19" customFormat="1" ht="15" customHeight="1" x14ac:dyDescent="0.2">
      <c r="A13" s="18" t="s">
        <v>19</v>
      </c>
      <c r="B13" s="55" t="s">
        <v>25</v>
      </c>
      <c r="C13" s="44">
        <v>104</v>
      </c>
      <c r="D13" s="45">
        <v>0</v>
      </c>
      <c r="E13" s="46">
        <v>0</v>
      </c>
      <c r="F13" s="48">
        <v>0</v>
      </c>
      <c r="G13" s="46">
        <v>0</v>
      </c>
      <c r="H13" s="47">
        <v>34</v>
      </c>
      <c r="I13" s="46">
        <v>32.692300000000003</v>
      </c>
      <c r="J13" s="48">
        <v>0</v>
      </c>
      <c r="K13" s="46">
        <v>0</v>
      </c>
      <c r="L13" s="47">
        <v>67</v>
      </c>
      <c r="M13" s="46">
        <v>64.423000000000002</v>
      </c>
      <c r="N13" s="47">
        <v>0</v>
      </c>
      <c r="O13" s="46">
        <v>0</v>
      </c>
      <c r="P13" s="49">
        <v>3</v>
      </c>
      <c r="Q13" s="50">
        <v>2.88462</v>
      </c>
      <c r="R13" s="57">
        <v>8</v>
      </c>
      <c r="S13" s="52">
        <v>7.6923000000000004</v>
      </c>
      <c r="T13" s="53">
        <v>1868</v>
      </c>
      <c r="U13" s="54">
        <v>100</v>
      </c>
    </row>
    <row r="14" spans="1:21" s="19" customFormat="1" ht="15" customHeight="1" x14ac:dyDescent="0.2">
      <c r="A14" s="18" t="s">
        <v>19</v>
      </c>
      <c r="B14" s="20" t="s">
        <v>26</v>
      </c>
      <c r="C14" s="33">
        <v>65</v>
      </c>
      <c r="D14" s="22">
        <v>0</v>
      </c>
      <c r="E14" s="23">
        <v>0</v>
      </c>
      <c r="F14" s="24">
        <v>2</v>
      </c>
      <c r="G14" s="23">
        <v>3.0769000000000002</v>
      </c>
      <c r="H14" s="30">
        <v>25</v>
      </c>
      <c r="I14" s="23">
        <v>38.461500000000001</v>
      </c>
      <c r="J14" s="30">
        <v>18</v>
      </c>
      <c r="K14" s="23">
        <v>27.692299999999999</v>
      </c>
      <c r="L14" s="30">
        <v>17</v>
      </c>
      <c r="M14" s="23">
        <v>26.154</v>
      </c>
      <c r="N14" s="24">
        <v>0</v>
      </c>
      <c r="O14" s="23">
        <v>0</v>
      </c>
      <c r="P14" s="25">
        <v>3</v>
      </c>
      <c r="Q14" s="26">
        <v>4.61538</v>
      </c>
      <c r="R14" s="22">
        <v>5</v>
      </c>
      <c r="S14" s="27">
        <v>7.6923000000000004</v>
      </c>
      <c r="T14" s="28">
        <v>1238</v>
      </c>
      <c r="U14" s="29">
        <v>100</v>
      </c>
    </row>
    <row r="15" spans="1:21" s="19" customFormat="1" ht="15" customHeight="1" x14ac:dyDescent="0.2">
      <c r="A15" s="18" t="s">
        <v>19</v>
      </c>
      <c r="B15" s="55" t="s">
        <v>27</v>
      </c>
      <c r="C15" s="58">
        <v>127</v>
      </c>
      <c r="D15" s="45">
        <v>0</v>
      </c>
      <c r="E15" s="46">
        <v>0</v>
      </c>
      <c r="F15" s="47">
        <v>1</v>
      </c>
      <c r="G15" s="46">
        <v>0.78739999999999999</v>
      </c>
      <c r="H15" s="47">
        <v>9</v>
      </c>
      <c r="I15" s="46">
        <v>7.0865999999999998</v>
      </c>
      <c r="J15" s="48">
        <v>82</v>
      </c>
      <c r="K15" s="46">
        <v>64.566900000000004</v>
      </c>
      <c r="L15" s="47">
        <v>33</v>
      </c>
      <c r="M15" s="46">
        <v>25.984000000000002</v>
      </c>
      <c r="N15" s="48">
        <v>0</v>
      </c>
      <c r="O15" s="46">
        <v>0</v>
      </c>
      <c r="P15" s="49">
        <v>2</v>
      </c>
      <c r="Q15" s="50">
        <v>1.5748</v>
      </c>
      <c r="R15" s="45">
        <v>2</v>
      </c>
      <c r="S15" s="52">
        <v>1.5748</v>
      </c>
      <c r="T15" s="53">
        <v>235</v>
      </c>
      <c r="U15" s="54">
        <v>100</v>
      </c>
    </row>
    <row r="16" spans="1:21" s="19" customFormat="1" ht="15" customHeight="1" x14ac:dyDescent="0.2">
      <c r="A16" s="18" t="s">
        <v>19</v>
      </c>
      <c r="B16" s="20" t="s">
        <v>28</v>
      </c>
      <c r="C16" s="33">
        <v>43</v>
      </c>
      <c r="D16" s="31">
        <v>0</v>
      </c>
      <c r="E16" s="23">
        <v>0</v>
      </c>
      <c r="F16" s="30">
        <v>0</v>
      </c>
      <c r="G16" s="23">
        <v>0</v>
      </c>
      <c r="H16" s="24">
        <v>1</v>
      </c>
      <c r="I16" s="23">
        <v>2.3256000000000001</v>
      </c>
      <c r="J16" s="30">
        <v>42</v>
      </c>
      <c r="K16" s="23">
        <v>97.674400000000006</v>
      </c>
      <c r="L16" s="24">
        <v>0</v>
      </c>
      <c r="M16" s="23">
        <v>0</v>
      </c>
      <c r="N16" s="30">
        <v>0</v>
      </c>
      <c r="O16" s="23">
        <v>0</v>
      </c>
      <c r="P16" s="25">
        <v>0</v>
      </c>
      <c r="Q16" s="26">
        <v>0</v>
      </c>
      <c r="R16" s="22">
        <v>0</v>
      </c>
      <c r="S16" s="27">
        <v>0</v>
      </c>
      <c r="T16" s="28">
        <v>221</v>
      </c>
      <c r="U16" s="29">
        <v>100</v>
      </c>
    </row>
    <row r="17" spans="1:21" s="19" customFormat="1" ht="15" customHeight="1" x14ac:dyDescent="0.2">
      <c r="A17" s="18" t="s">
        <v>19</v>
      </c>
      <c r="B17" s="55" t="s">
        <v>29</v>
      </c>
      <c r="C17" s="44">
        <v>1376</v>
      </c>
      <c r="D17" s="45">
        <v>3</v>
      </c>
      <c r="E17" s="46">
        <v>0.218</v>
      </c>
      <c r="F17" s="48">
        <v>0</v>
      </c>
      <c r="G17" s="46">
        <v>0</v>
      </c>
      <c r="H17" s="47">
        <v>340</v>
      </c>
      <c r="I17" s="46">
        <v>24.709299999999999</v>
      </c>
      <c r="J17" s="48">
        <v>584</v>
      </c>
      <c r="K17" s="46">
        <v>42.441899999999997</v>
      </c>
      <c r="L17" s="48">
        <v>407</v>
      </c>
      <c r="M17" s="46">
        <v>29.577999999999999</v>
      </c>
      <c r="N17" s="48">
        <v>0</v>
      </c>
      <c r="O17" s="46">
        <v>0</v>
      </c>
      <c r="P17" s="56">
        <v>42</v>
      </c>
      <c r="Q17" s="50">
        <v>3.05233</v>
      </c>
      <c r="R17" s="45">
        <v>68</v>
      </c>
      <c r="S17" s="52">
        <v>4.9419000000000004</v>
      </c>
      <c r="T17" s="53">
        <v>3952</v>
      </c>
      <c r="U17" s="54">
        <v>100</v>
      </c>
    </row>
    <row r="18" spans="1:21" s="19" customFormat="1" ht="15" customHeight="1" x14ac:dyDescent="0.2">
      <c r="A18" s="18" t="s">
        <v>19</v>
      </c>
      <c r="B18" s="20" t="s">
        <v>30</v>
      </c>
      <c r="C18" s="21">
        <v>3523</v>
      </c>
      <c r="D18" s="31">
        <v>8</v>
      </c>
      <c r="E18" s="23">
        <v>0.2271</v>
      </c>
      <c r="F18" s="24">
        <v>19</v>
      </c>
      <c r="G18" s="23">
        <v>0.5393</v>
      </c>
      <c r="H18" s="24">
        <v>337</v>
      </c>
      <c r="I18" s="23">
        <v>9.5656999999999996</v>
      </c>
      <c r="J18" s="24">
        <v>1886</v>
      </c>
      <c r="K18" s="23">
        <v>53.533900000000003</v>
      </c>
      <c r="L18" s="24">
        <v>1150</v>
      </c>
      <c r="M18" s="23">
        <v>32.643000000000001</v>
      </c>
      <c r="N18" s="24">
        <v>1</v>
      </c>
      <c r="O18" s="23">
        <v>2.8400000000000002E-2</v>
      </c>
      <c r="P18" s="25">
        <v>122</v>
      </c>
      <c r="Q18" s="26">
        <v>3.4629599999999998</v>
      </c>
      <c r="R18" s="22">
        <v>66</v>
      </c>
      <c r="S18" s="27">
        <v>1.8734</v>
      </c>
      <c r="T18" s="28">
        <v>2407</v>
      </c>
      <c r="U18" s="29">
        <v>100</v>
      </c>
    </row>
    <row r="19" spans="1:21" s="19" customFormat="1" ht="15" customHeight="1" x14ac:dyDescent="0.2">
      <c r="A19" s="18" t="s">
        <v>31</v>
      </c>
      <c r="B19" s="55" t="s">
        <v>32</v>
      </c>
      <c r="C19" s="44">
        <v>25</v>
      </c>
      <c r="D19" s="45">
        <v>0</v>
      </c>
      <c r="E19" s="46">
        <v>0</v>
      </c>
      <c r="F19" s="47">
        <v>4</v>
      </c>
      <c r="G19" s="46">
        <v>16</v>
      </c>
      <c r="H19" s="47">
        <v>2</v>
      </c>
      <c r="I19" s="46">
        <v>8</v>
      </c>
      <c r="J19" s="47">
        <v>0</v>
      </c>
      <c r="K19" s="46">
        <v>0</v>
      </c>
      <c r="L19" s="47">
        <v>0</v>
      </c>
      <c r="M19" s="46">
        <v>0</v>
      </c>
      <c r="N19" s="47">
        <v>18</v>
      </c>
      <c r="O19" s="46">
        <v>72</v>
      </c>
      <c r="P19" s="49">
        <v>1</v>
      </c>
      <c r="Q19" s="50">
        <v>4</v>
      </c>
      <c r="R19" s="45">
        <v>2</v>
      </c>
      <c r="S19" s="52">
        <v>8</v>
      </c>
      <c r="T19" s="71">
        <v>290</v>
      </c>
      <c r="U19" s="72">
        <v>100</v>
      </c>
    </row>
    <row r="20" spans="1:21" s="19" customFormat="1" ht="15" customHeight="1" x14ac:dyDescent="0.2">
      <c r="A20" s="18" t="s">
        <v>19</v>
      </c>
      <c r="B20" s="20" t="s">
        <v>33</v>
      </c>
      <c r="C20" s="33">
        <v>9</v>
      </c>
      <c r="D20" s="31">
        <v>0</v>
      </c>
      <c r="E20" s="23">
        <v>0</v>
      </c>
      <c r="F20" s="30">
        <v>0</v>
      </c>
      <c r="G20" s="23">
        <v>0</v>
      </c>
      <c r="H20" s="24">
        <v>3</v>
      </c>
      <c r="I20" s="23">
        <v>33.333300000000001</v>
      </c>
      <c r="J20" s="30">
        <v>1</v>
      </c>
      <c r="K20" s="23">
        <v>11.1111</v>
      </c>
      <c r="L20" s="30">
        <v>5</v>
      </c>
      <c r="M20" s="23">
        <v>55.555999999999997</v>
      </c>
      <c r="N20" s="30">
        <v>0</v>
      </c>
      <c r="O20" s="23">
        <v>0</v>
      </c>
      <c r="P20" s="25">
        <v>0</v>
      </c>
      <c r="Q20" s="26">
        <v>0</v>
      </c>
      <c r="R20" s="22">
        <v>0</v>
      </c>
      <c r="S20" s="27">
        <v>0</v>
      </c>
      <c r="T20" s="28">
        <v>720</v>
      </c>
      <c r="U20" s="29">
        <v>100</v>
      </c>
    </row>
    <row r="21" spans="1:21" s="19" customFormat="1" ht="15" customHeight="1" x14ac:dyDescent="0.2">
      <c r="A21" s="18" t="s">
        <v>19</v>
      </c>
      <c r="B21" s="55" t="s">
        <v>34</v>
      </c>
      <c r="C21" s="44">
        <v>1125</v>
      </c>
      <c r="D21" s="57">
        <v>2</v>
      </c>
      <c r="E21" s="46">
        <v>0.17780000000000001</v>
      </c>
      <c r="F21" s="47">
        <v>11</v>
      </c>
      <c r="G21" s="46">
        <v>0.9778</v>
      </c>
      <c r="H21" s="48">
        <v>189</v>
      </c>
      <c r="I21" s="46">
        <v>16.8</v>
      </c>
      <c r="J21" s="47">
        <v>487</v>
      </c>
      <c r="K21" s="46">
        <v>43.288899999999998</v>
      </c>
      <c r="L21" s="47">
        <v>397</v>
      </c>
      <c r="M21" s="46">
        <v>35.289000000000001</v>
      </c>
      <c r="N21" s="47">
        <v>1</v>
      </c>
      <c r="O21" s="46">
        <v>8.8900000000000007E-2</v>
      </c>
      <c r="P21" s="56">
        <v>38</v>
      </c>
      <c r="Q21" s="50">
        <v>3.37778</v>
      </c>
      <c r="R21" s="57">
        <v>36</v>
      </c>
      <c r="S21" s="52">
        <v>3.2</v>
      </c>
      <c r="T21" s="53">
        <v>4081</v>
      </c>
      <c r="U21" s="54">
        <v>99.73</v>
      </c>
    </row>
    <row r="22" spans="1:21" s="19" customFormat="1" ht="15" customHeight="1" x14ac:dyDescent="0.2">
      <c r="A22" s="18" t="s">
        <v>19</v>
      </c>
      <c r="B22" s="20" t="s">
        <v>35</v>
      </c>
      <c r="C22" s="21">
        <v>426</v>
      </c>
      <c r="D22" s="22">
        <v>0</v>
      </c>
      <c r="E22" s="23">
        <v>0</v>
      </c>
      <c r="F22" s="30">
        <v>2</v>
      </c>
      <c r="G22" s="23">
        <v>0.46949999999999997</v>
      </c>
      <c r="H22" s="30">
        <v>36</v>
      </c>
      <c r="I22" s="23">
        <v>8.4506999999999994</v>
      </c>
      <c r="J22" s="24">
        <v>101</v>
      </c>
      <c r="K22" s="23">
        <v>23.7089</v>
      </c>
      <c r="L22" s="24">
        <v>268</v>
      </c>
      <c r="M22" s="23">
        <v>62.911000000000001</v>
      </c>
      <c r="N22" s="24">
        <v>0</v>
      </c>
      <c r="O22" s="23">
        <v>0</v>
      </c>
      <c r="P22" s="32">
        <v>19</v>
      </c>
      <c r="Q22" s="26">
        <v>4.4600900000000001</v>
      </c>
      <c r="R22" s="31">
        <v>9</v>
      </c>
      <c r="S22" s="27">
        <v>2.1126999999999998</v>
      </c>
      <c r="T22" s="28">
        <v>1879</v>
      </c>
      <c r="U22" s="29">
        <v>100</v>
      </c>
    </row>
    <row r="23" spans="1:21" s="19" customFormat="1" ht="15" customHeight="1" x14ac:dyDescent="0.2">
      <c r="A23" s="18" t="s">
        <v>19</v>
      </c>
      <c r="B23" s="55" t="s">
        <v>36</v>
      </c>
      <c r="C23" s="44">
        <v>106</v>
      </c>
      <c r="D23" s="45">
        <v>0</v>
      </c>
      <c r="E23" s="46">
        <v>0</v>
      </c>
      <c r="F23" s="47">
        <v>0</v>
      </c>
      <c r="G23" s="46">
        <v>0</v>
      </c>
      <c r="H23" s="47">
        <v>14</v>
      </c>
      <c r="I23" s="46">
        <v>13.2075</v>
      </c>
      <c r="J23" s="47">
        <v>39</v>
      </c>
      <c r="K23" s="46">
        <v>36.792499999999997</v>
      </c>
      <c r="L23" s="47">
        <v>45</v>
      </c>
      <c r="M23" s="46">
        <v>42.453000000000003</v>
      </c>
      <c r="N23" s="47">
        <v>1</v>
      </c>
      <c r="O23" s="46">
        <v>0.94340000000000002</v>
      </c>
      <c r="P23" s="56">
        <v>7</v>
      </c>
      <c r="Q23" s="50">
        <v>6.6037699999999999</v>
      </c>
      <c r="R23" s="45">
        <v>10</v>
      </c>
      <c r="S23" s="52">
        <v>9.4339999999999993</v>
      </c>
      <c r="T23" s="53">
        <v>1365</v>
      </c>
      <c r="U23" s="54">
        <v>100</v>
      </c>
    </row>
    <row r="24" spans="1:21" s="19" customFormat="1" ht="15" customHeight="1" x14ac:dyDescent="0.2">
      <c r="A24" s="18" t="s">
        <v>19</v>
      </c>
      <c r="B24" s="20" t="s">
        <v>37</v>
      </c>
      <c r="C24" s="21">
        <v>378</v>
      </c>
      <c r="D24" s="31">
        <v>2</v>
      </c>
      <c r="E24" s="23">
        <v>0.52910000000000001</v>
      </c>
      <c r="F24" s="24">
        <v>2</v>
      </c>
      <c r="G24" s="23">
        <v>0.52910000000000001</v>
      </c>
      <c r="H24" s="30">
        <v>66</v>
      </c>
      <c r="I24" s="23">
        <v>17.4603</v>
      </c>
      <c r="J24" s="24">
        <v>218</v>
      </c>
      <c r="K24" s="23">
        <v>57.671999999999997</v>
      </c>
      <c r="L24" s="24">
        <v>63</v>
      </c>
      <c r="M24" s="23">
        <v>16.667000000000002</v>
      </c>
      <c r="N24" s="24">
        <v>1</v>
      </c>
      <c r="O24" s="23">
        <v>0.2646</v>
      </c>
      <c r="P24" s="32">
        <v>26</v>
      </c>
      <c r="Q24" s="26">
        <v>6.8783099999999999</v>
      </c>
      <c r="R24" s="22">
        <v>47</v>
      </c>
      <c r="S24" s="27">
        <v>12.4339</v>
      </c>
      <c r="T24" s="28">
        <v>1356</v>
      </c>
      <c r="U24" s="29">
        <v>100</v>
      </c>
    </row>
    <row r="25" spans="1:21" s="19" customFormat="1" ht="15" customHeight="1" x14ac:dyDescent="0.2">
      <c r="A25" s="18" t="s">
        <v>19</v>
      </c>
      <c r="B25" s="55" t="s">
        <v>38</v>
      </c>
      <c r="C25" s="58">
        <v>1065</v>
      </c>
      <c r="D25" s="45">
        <v>0</v>
      </c>
      <c r="E25" s="46">
        <v>0</v>
      </c>
      <c r="F25" s="47">
        <v>1</v>
      </c>
      <c r="G25" s="46">
        <v>9.3899999999999997E-2</v>
      </c>
      <c r="H25" s="47">
        <v>49</v>
      </c>
      <c r="I25" s="46">
        <v>4.6009000000000002</v>
      </c>
      <c r="J25" s="47">
        <v>221</v>
      </c>
      <c r="K25" s="46">
        <v>20.751200000000001</v>
      </c>
      <c r="L25" s="48">
        <v>767</v>
      </c>
      <c r="M25" s="46">
        <v>72.019000000000005</v>
      </c>
      <c r="N25" s="47">
        <v>1</v>
      </c>
      <c r="O25" s="46">
        <v>9.3899999999999997E-2</v>
      </c>
      <c r="P25" s="56">
        <v>26</v>
      </c>
      <c r="Q25" s="50">
        <v>2.4413100000000001</v>
      </c>
      <c r="R25" s="45">
        <v>35</v>
      </c>
      <c r="S25" s="52">
        <v>3.2864</v>
      </c>
      <c r="T25" s="53">
        <v>1407</v>
      </c>
      <c r="U25" s="54">
        <v>100</v>
      </c>
    </row>
    <row r="26" spans="1:21" s="19" customFormat="1" ht="15" customHeight="1" x14ac:dyDescent="0.2">
      <c r="A26" s="18" t="s">
        <v>19</v>
      </c>
      <c r="B26" s="20" t="s">
        <v>39</v>
      </c>
      <c r="C26" s="21">
        <v>2003</v>
      </c>
      <c r="D26" s="22">
        <v>7</v>
      </c>
      <c r="E26" s="23">
        <v>0.34949999999999998</v>
      </c>
      <c r="F26" s="30">
        <v>5</v>
      </c>
      <c r="G26" s="23">
        <v>0.24959999999999999</v>
      </c>
      <c r="H26" s="30">
        <v>51</v>
      </c>
      <c r="I26" s="23">
        <v>2.5461999999999998</v>
      </c>
      <c r="J26" s="24">
        <v>1462</v>
      </c>
      <c r="K26" s="23">
        <v>72.990499999999997</v>
      </c>
      <c r="L26" s="24">
        <v>447</v>
      </c>
      <c r="M26" s="23">
        <v>22.317</v>
      </c>
      <c r="N26" s="30">
        <v>1</v>
      </c>
      <c r="O26" s="23">
        <v>4.99E-2</v>
      </c>
      <c r="P26" s="32">
        <v>30</v>
      </c>
      <c r="Q26" s="26">
        <v>1.4977499999999999</v>
      </c>
      <c r="R26" s="22">
        <v>23</v>
      </c>
      <c r="S26" s="27">
        <v>1.1483000000000001</v>
      </c>
      <c r="T26" s="28">
        <v>1367</v>
      </c>
      <c r="U26" s="29">
        <v>100</v>
      </c>
    </row>
    <row r="27" spans="1:21" s="19" customFormat="1" ht="15" customHeight="1" x14ac:dyDescent="0.2">
      <c r="A27" s="18" t="s">
        <v>19</v>
      </c>
      <c r="B27" s="55" t="s">
        <v>40</v>
      </c>
      <c r="C27" s="58">
        <v>1</v>
      </c>
      <c r="D27" s="57">
        <v>0</v>
      </c>
      <c r="E27" s="46">
        <v>0</v>
      </c>
      <c r="F27" s="47">
        <v>0</v>
      </c>
      <c r="G27" s="46">
        <v>0</v>
      </c>
      <c r="H27" s="47">
        <v>0</v>
      </c>
      <c r="I27" s="46">
        <v>0</v>
      </c>
      <c r="J27" s="47">
        <v>0</v>
      </c>
      <c r="K27" s="46">
        <v>0</v>
      </c>
      <c r="L27" s="48">
        <v>1</v>
      </c>
      <c r="M27" s="46">
        <v>100</v>
      </c>
      <c r="N27" s="47">
        <v>0</v>
      </c>
      <c r="O27" s="46">
        <v>0</v>
      </c>
      <c r="P27" s="56">
        <v>0</v>
      </c>
      <c r="Q27" s="50">
        <v>0</v>
      </c>
      <c r="R27" s="45">
        <v>0</v>
      </c>
      <c r="S27" s="52">
        <v>0</v>
      </c>
      <c r="T27" s="53">
        <v>589</v>
      </c>
      <c r="U27" s="54">
        <v>100</v>
      </c>
    </row>
    <row r="28" spans="1:21" s="19" customFormat="1" ht="15" customHeight="1" x14ac:dyDescent="0.2">
      <c r="A28" s="18" t="s">
        <v>19</v>
      </c>
      <c r="B28" s="20" t="s">
        <v>41</v>
      </c>
      <c r="C28" s="33">
        <v>86</v>
      </c>
      <c r="D28" s="31">
        <v>0</v>
      </c>
      <c r="E28" s="23">
        <v>0</v>
      </c>
      <c r="F28" s="24">
        <v>1</v>
      </c>
      <c r="G28" s="23">
        <v>1.1628000000000001</v>
      </c>
      <c r="H28" s="24">
        <v>13</v>
      </c>
      <c r="I28" s="23">
        <v>15.116300000000001</v>
      </c>
      <c r="J28" s="24">
        <v>66</v>
      </c>
      <c r="K28" s="23">
        <v>76.744200000000006</v>
      </c>
      <c r="L28" s="30">
        <v>6</v>
      </c>
      <c r="M28" s="23">
        <v>6.9770000000000003</v>
      </c>
      <c r="N28" s="24">
        <v>0</v>
      </c>
      <c r="O28" s="23">
        <v>0</v>
      </c>
      <c r="P28" s="25">
        <v>0</v>
      </c>
      <c r="Q28" s="26">
        <v>0</v>
      </c>
      <c r="R28" s="31">
        <v>5</v>
      </c>
      <c r="S28" s="27">
        <v>5.8140000000000001</v>
      </c>
      <c r="T28" s="28">
        <v>1434</v>
      </c>
      <c r="U28" s="29">
        <v>100</v>
      </c>
    </row>
    <row r="29" spans="1:21" s="19" customFormat="1" ht="15" customHeight="1" x14ac:dyDescent="0.2">
      <c r="A29" s="18" t="s">
        <v>19</v>
      </c>
      <c r="B29" s="55" t="s">
        <v>42</v>
      </c>
      <c r="C29" s="44">
        <v>116</v>
      </c>
      <c r="D29" s="45">
        <v>0</v>
      </c>
      <c r="E29" s="46">
        <v>0</v>
      </c>
      <c r="F29" s="47">
        <v>0</v>
      </c>
      <c r="G29" s="46">
        <v>0</v>
      </c>
      <c r="H29" s="48">
        <v>35</v>
      </c>
      <c r="I29" s="46">
        <v>30.1724</v>
      </c>
      <c r="J29" s="47">
        <v>26</v>
      </c>
      <c r="K29" s="46">
        <v>22.413799999999998</v>
      </c>
      <c r="L29" s="48">
        <v>47</v>
      </c>
      <c r="M29" s="46">
        <v>40.517000000000003</v>
      </c>
      <c r="N29" s="47">
        <v>0</v>
      </c>
      <c r="O29" s="46">
        <v>0</v>
      </c>
      <c r="P29" s="56">
        <v>8</v>
      </c>
      <c r="Q29" s="50">
        <v>6.8965500000000004</v>
      </c>
      <c r="R29" s="45">
        <v>16</v>
      </c>
      <c r="S29" s="52">
        <v>13.793100000000001</v>
      </c>
      <c r="T29" s="53">
        <v>1873</v>
      </c>
      <c r="U29" s="54">
        <v>100</v>
      </c>
    </row>
    <row r="30" spans="1:21" s="19" customFormat="1" ht="15" customHeight="1" x14ac:dyDescent="0.2">
      <c r="A30" s="18" t="s">
        <v>19</v>
      </c>
      <c r="B30" s="20" t="s">
        <v>43</v>
      </c>
      <c r="C30" s="21">
        <v>88</v>
      </c>
      <c r="D30" s="31">
        <v>0</v>
      </c>
      <c r="E30" s="23">
        <v>0</v>
      </c>
      <c r="F30" s="30">
        <v>0</v>
      </c>
      <c r="G30" s="23">
        <v>0</v>
      </c>
      <c r="H30" s="24">
        <v>7</v>
      </c>
      <c r="I30" s="23">
        <v>7.9545000000000003</v>
      </c>
      <c r="J30" s="24">
        <v>22</v>
      </c>
      <c r="K30" s="23">
        <v>25</v>
      </c>
      <c r="L30" s="24">
        <v>58</v>
      </c>
      <c r="M30" s="23">
        <v>65.909000000000006</v>
      </c>
      <c r="N30" s="24">
        <v>0</v>
      </c>
      <c r="O30" s="23">
        <v>0</v>
      </c>
      <c r="P30" s="25">
        <v>1</v>
      </c>
      <c r="Q30" s="26">
        <v>1.13636</v>
      </c>
      <c r="R30" s="31">
        <v>3</v>
      </c>
      <c r="S30" s="27">
        <v>3.4091</v>
      </c>
      <c r="T30" s="28">
        <v>3616</v>
      </c>
      <c r="U30" s="29">
        <v>100</v>
      </c>
    </row>
    <row r="31" spans="1:21" s="19" customFormat="1" ht="15" customHeight="1" x14ac:dyDescent="0.2">
      <c r="A31" s="18" t="s">
        <v>19</v>
      </c>
      <c r="B31" s="55" t="s">
        <v>44</v>
      </c>
      <c r="C31" s="58">
        <v>99</v>
      </c>
      <c r="D31" s="45">
        <v>5</v>
      </c>
      <c r="E31" s="46">
        <v>5.0505000000000004</v>
      </c>
      <c r="F31" s="48">
        <v>1</v>
      </c>
      <c r="G31" s="46">
        <v>1.0101</v>
      </c>
      <c r="H31" s="47">
        <v>18</v>
      </c>
      <c r="I31" s="46">
        <v>18.181799999999999</v>
      </c>
      <c r="J31" s="48">
        <v>37</v>
      </c>
      <c r="K31" s="46">
        <v>37.373699999999999</v>
      </c>
      <c r="L31" s="47">
        <v>33</v>
      </c>
      <c r="M31" s="46">
        <v>33.332999999999998</v>
      </c>
      <c r="N31" s="47">
        <v>0</v>
      </c>
      <c r="O31" s="46">
        <v>0</v>
      </c>
      <c r="P31" s="49">
        <v>5</v>
      </c>
      <c r="Q31" s="50">
        <v>5.0505100000000001</v>
      </c>
      <c r="R31" s="57">
        <v>12</v>
      </c>
      <c r="S31" s="52">
        <v>12.1212</v>
      </c>
      <c r="T31" s="53">
        <v>2170</v>
      </c>
      <c r="U31" s="54">
        <v>99.953999999999994</v>
      </c>
    </row>
    <row r="32" spans="1:21" s="19" customFormat="1" ht="15" customHeight="1" x14ac:dyDescent="0.2">
      <c r="A32" s="18" t="s">
        <v>19</v>
      </c>
      <c r="B32" s="20" t="s">
        <v>45</v>
      </c>
      <c r="C32" s="21">
        <v>1600</v>
      </c>
      <c r="D32" s="22">
        <v>1</v>
      </c>
      <c r="E32" s="23">
        <v>6.25E-2</v>
      </c>
      <c r="F32" s="24">
        <v>3</v>
      </c>
      <c r="G32" s="23">
        <v>0.1875</v>
      </c>
      <c r="H32" s="24">
        <v>28</v>
      </c>
      <c r="I32" s="23">
        <v>1.75</v>
      </c>
      <c r="J32" s="24">
        <v>1114</v>
      </c>
      <c r="K32" s="23">
        <v>69.625</v>
      </c>
      <c r="L32" s="30">
        <v>451</v>
      </c>
      <c r="M32" s="23">
        <v>28.187999999999999</v>
      </c>
      <c r="N32" s="30">
        <v>0</v>
      </c>
      <c r="O32" s="23">
        <v>0</v>
      </c>
      <c r="P32" s="32">
        <v>3</v>
      </c>
      <c r="Q32" s="26">
        <v>0.1875</v>
      </c>
      <c r="R32" s="22">
        <v>9</v>
      </c>
      <c r="S32" s="27">
        <v>0.5625</v>
      </c>
      <c r="T32" s="28">
        <v>978</v>
      </c>
      <c r="U32" s="29">
        <v>100</v>
      </c>
    </row>
    <row r="33" spans="1:21" s="19" customFormat="1" ht="15" customHeight="1" x14ac:dyDescent="0.2">
      <c r="A33" s="18" t="s">
        <v>19</v>
      </c>
      <c r="B33" s="55" t="s">
        <v>46</v>
      </c>
      <c r="C33" s="44">
        <v>293</v>
      </c>
      <c r="D33" s="57">
        <v>0</v>
      </c>
      <c r="E33" s="46">
        <v>0</v>
      </c>
      <c r="F33" s="47">
        <v>2</v>
      </c>
      <c r="G33" s="46">
        <v>0.68259999999999998</v>
      </c>
      <c r="H33" s="48">
        <v>4</v>
      </c>
      <c r="I33" s="46">
        <v>1.3652</v>
      </c>
      <c r="J33" s="47">
        <v>185</v>
      </c>
      <c r="K33" s="46">
        <v>63.139899999999997</v>
      </c>
      <c r="L33" s="47">
        <v>100</v>
      </c>
      <c r="M33" s="46">
        <v>34.130000000000003</v>
      </c>
      <c r="N33" s="48">
        <v>0</v>
      </c>
      <c r="O33" s="46">
        <v>0</v>
      </c>
      <c r="P33" s="56">
        <v>2</v>
      </c>
      <c r="Q33" s="50">
        <v>0.68259000000000003</v>
      </c>
      <c r="R33" s="57">
        <v>2</v>
      </c>
      <c r="S33" s="52">
        <v>0.68259999999999998</v>
      </c>
      <c r="T33" s="53">
        <v>2372</v>
      </c>
      <c r="U33" s="54">
        <v>100</v>
      </c>
    </row>
    <row r="34" spans="1:21" s="19" customFormat="1" ht="15" customHeight="1" x14ac:dyDescent="0.2">
      <c r="A34" s="18" t="s">
        <v>19</v>
      </c>
      <c r="B34" s="20" t="s">
        <v>47</v>
      </c>
      <c r="C34" s="33">
        <v>1</v>
      </c>
      <c r="D34" s="22">
        <v>0</v>
      </c>
      <c r="E34" s="23">
        <v>0</v>
      </c>
      <c r="F34" s="24">
        <v>0</v>
      </c>
      <c r="G34" s="23">
        <v>0</v>
      </c>
      <c r="H34" s="30">
        <v>0</v>
      </c>
      <c r="I34" s="23">
        <v>0</v>
      </c>
      <c r="J34" s="24">
        <v>0</v>
      </c>
      <c r="K34" s="23">
        <v>0</v>
      </c>
      <c r="L34" s="30">
        <v>1</v>
      </c>
      <c r="M34" s="23">
        <v>100</v>
      </c>
      <c r="N34" s="30">
        <v>0</v>
      </c>
      <c r="O34" s="23">
        <v>0</v>
      </c>
      <c r="P34" s="25">
        <v>0</v>
      </c>
      <c r="Q34" s="26">
        <v>0</v>
      </c>
      <c r="R34" s="31">
        <v>0</v>
      </c>
      <c r="S34" s="27">
        <v>0</v>
      </c>
      <c r="T34" s="28">
        <v>825</v>
      </c>
      <c r="U34" s="29">
        <v>100</v>
      </c>
    </row>
    <row r="35" spans="1:21" s="19" customFormat="1" ht="15" customHeight="1" x14ac:dyDescent="0.2">
      <c r="A35" s="18" t="s">
        <v>19</v>
      </c>
      <c r="B35" s="55" t="s">
        <v>48</v>
      </c>
      <c r="C35" s="58">
        <v>154</v>
      </c>
      <c r="D35" s="57">
        <v>4</v>
      </c>
      <c r="E35" s="46">
        <v>2.5973999999999999</v>
      </c>
      <c r="F35" s="47">
        <v>0</v>
      </c>
      <c r="G35" s="46">
        <v>0</v>
      </c>
      <c r="H35" s="48">
        <v>35</v>
      </c>
      <c r="I35" s="46">
        <v>22.7273</v>
      </c>
      <c r="J35" s="47">
        <v>61</v>
      </c>
      <c r="K35" s="46">
        <v>39.610399999999998</v>
      </c>
      <c r="L35" s="48">
        <v>47</v>
      </c>
      <c r="M35" s="46">
        <v>30.518999999999998</v>
      </c>
      <c r="N35" s="47">
        <v>0</v>
      </c>
      <c r="O35" s="46">
        <v>0</v>
      </c>
      <c r="P35" s="56">
        <v>7</v>
      </c>
      <c r="Q35" s="50">
        <v>4.5454499999999998</v>
      </c>
      <c r="R35" s="57">
        <v>3</v>
      </c>
      <c r="S35" s="52">
        <v>1.9480999999999999</v>
      </c>
      <c r="T35" s="53">
        <v>1064</v>
      </c>
      <c r="U35" s="54">
        <v>100</v>
      </c>
    </row>
    <row r="36" spans="1:21" s="19" customFormat="1" ht="15" customHeight="1" x14ac:dyDescent="0.2">
      <c r="A36" s="18" t="s">
        <v>19</v>
      </c>
      <c r="B36" s="20" t="s">
        <v>49</v>
      </c>
      <c r="C36" s="33">
        <v>1100</v>
      </c>
      <c r="D36" s="31">
        <v>3</v>
      </c>
      <c r="E36" s="23">
        <v>0.2727</v>
      </c>
      <c r="F36" s="24">
        <v>25</v>
      </c>
      <c r="G36" s="23">
        <v>2.2726999999999999</v>
      </c>
      <c r="H36" s="24">
        <v>447</v>
      </c>
      <c r="I36" s="23">
        <v>40.636400000000002</v>
      </c>
      <c r="J36" s="30">
        <v>356</v>
      </c>
      <c r="K36" s="23">
        <v>32.363599999999998</v>
      </c>
      <c r="L36" s="30">
        <v>198</v>
      </c>
      <c r="M36" s="23">
        <v>18</v>
      </c>
      <c r="N36" s="24">
        <v>12</v>
      </c>
      <c r="O36" s="23">
        <v>1.0909</v>
      </c>
      <c r="P36" s="32">
        <v>59</v>
      </c>
      <c r="Q36" s="26">
        <v>5.3636400000000002</v>
      </c>
      <c r="R36" s="22">
        <v>150</v>
      </c>
      <c r="S36" s="27">
        <v>13.6364</v>
      </c>
      <c r="T36" s="28">
        <v>658</v>
      </c>
      <c r="U36" s="29">
        <v>100</v>
      </c>
    </row>
    <row r="37" spans="1:21" s="19" customFormat="1" ht="15" customHeight="1" x14ac:dyDescent="0.2">
      <c r="A37" s="18" t="s">
        <v>19</v>
      </c>
      <c r="B37" s="55" t="s">
        <v>50</v>
      </c>
      <c r="C37" s="44">
        <v>13</v>
      </c>
      <c r="D37" s="45">
        <v>1</v>
      </c>
      <c r="E37" s="46">
        <v>7.6923000000000004</v>
      </c>
      <c r="F37" s="47">
        <v>0</v>
      </c>
      <c r="G37" s="46">
        <v>0</v>
      </c>
      <c r="H37" s="47">
        <v>1</v>
      </c>
      <c r="I37" s="46">
        <v>7.6923000000000004</v>
      </c>
      <c r="J37" s="47">
        <v>1</v>
      </c>
      <c r="K37" s="46">
        <v>7.6923000000000004</v>
      </c>
      <c r="L37" s="47">
        <v>10</v>
      </c>
      <c r="M37" s="46">
        <v>76.923000000000002</v>
      </c>
      <c r="N37" s="48">
        <v>0</v>
      </c>
      <c r="O37" s="46">
        <v>0</v>
      </c>
      <c r="P37" s="56">
        <v>0</v>
      </c>
      <c r="Q37" s="50">
        <v>0</v>
      </c>
      <c r="R37" s="45">
        <v>0</v>
      </c>
      <c r="S37" s="52">
        <v>0</v>
      </c>
      <c r="T37" s="53">
        <v>483</v>
      </c>
      <c r="U37" s="54">
        <v>100</v>
      </c>
    </row>
    <row r="38" spans="1:21" s="19" customFormat="1" ht="15" customHeight="1" x14ac:dyDescent="0.2">
      <c r="A38" s="18" t="s">
        <v>19</v>
      </c>
      <c r="B38" s="20" t="s">
        <v>51</v>
      </c>
      <c r="C38" s="21">
        <v>148</v>
      </c>
      <c r="D38" s="22">
        <v>0</v>
      </c>
      <c r="E38" s="23">
        <v>0</v>
      </c>
      <c r="F38" s="24">
        <v>1</v>
      </c>
      <c r="G38" s="23">
        <v>0.67569999999999997</v>
      </c>
      <c r="H38" s="24">
        <v>37</v>
      </c>
      <c r="I38" s="23">
        <v>25</v>
      </c>
      <c r="J38" s="24">
        <v>79</v>
      </c>
      <c r="K38" s="23">
        <v>53.378399999999999</v>
      </c>
      <c r="L38" s="24">
        <v>28</v>
      </c>
      <c r="M38" s="23">
        <v>18.919</v>
      </c>
      <c r="N38" s="24">
        <v>0</v>
      </c>
      <c r="O38" s="23">
        <v>0</v>
      </c>
      <c r="P38" s="25">
        <v>3</v>
      </c>
      <c r="Q38" s="26">
        <v>2.0270299999999999</v>
      </c>
      <c r="R38" s="22">
        <v>2</v>
      </c>
      <c r="S38" s="27">
        <v>1.3513999999999999</v>
      </c>
      <c r="T38" s="28">
        <v>2577</v>
      </c>
      <c r="U38" s="29">
        <v>100</v>
      </c>
    </row>
    <row r="39" spans="1:21" s="19" customFormat="1" ht="15" customHeight="1" x14ac:dyDescent="0.2">
      <c r="A39" s="18" t="s">
        <v>19</v>
      </c>
      <c r="B39" s="55" t="s">
        <v>52</v>
      </c>
      <c r="C39" s="44">
        <v>39</v>
      </c>
      <c r="D39" s="57">
        <v>6</v>
      </c>
      <c r="E39" s="46">
        <v>15.384600000000001</v>
      </c>
      <c r="F39" s="47">
        <v>0</v>
      </c>
      <c r="G39" s="46">
        <v>0</v>
      </c>
      <c r="H39" s="48">
        <v>28</v>
      </c>
      <c r="I39" s="46">
        <v>71.794899999999998</v>
      </c>
      <c r="J39" s="47">
        <v>0</v>
      </c>
      <c r="K39" s="46">
        <v>0</v>
      </c>
      <c r="L39" s="48">
        <v>5</v>
      </c>
      <c r="M39" s="46">
        <v>12.821</v>
      </c>
      <c r="N39" s="47">
        <v>0</v>
      </c>
      <c r="O39" s="46">
        <v>0</v>
      </c>
      <c r="P39" s="56">
        <v>0</v>
      </c>
      <c r="Q39" s="50">
        <v>0</v>
      </c>
      <c r="R39" s="45">
        <v>9</v>
      </c>
      <c r="S39" s="52">
        <v>23.076899999999998</v>
      </c>
      <c r="T39" s="53">
        <v>880</v>
      </c>
      <c r="U39" s="54">
        <v>100</v>
      </c>
    </row>
    <row r="40" spans="1:21" s="19" customFormat="1" ht="15" customHeight="1" x14ac:dyDescent="0.2">
      <c r="A40" s="18" t="s">
        <v>19</v>
      </c>
      <c r="B40" s="20" t="s">
        <v>53</v>
      </c>
      <c r="C40" s="33">
        <v>327</v>
      </c>
      <c r="D40" s="22">
        <v>6</v>
      </c>
      <c r="E40" s="23">
        <v>1.8349</v>
      </c>
      <c r="F40" s="24">
        <v>6</v>
      </c>
      <c r="G40" s="23">
        <v>1.8349</v>
      </c>
      <c r="H40" s="24">
        <v>21</v>
      </c>
      <c r="I40" s="23">
        <v>6.4219999999999997</v>
      </c>
      <c r="J40" s="30">
        <v>109</v>
      </c>
      <c r="K40" s="23">
        <v>33.333300000000001</v>
      </c>
      <c r="L40" s="30">
        <v>179</v>
      </c>
      <c r="M40" s="23">
        <v>54.74</v>
      </c>
      <c r="N40" s="24">
        <v>0</v>
      </c>
      <c r="O40" s="23">
        <v>0</v>
      </c>
      <c r="P40" s="25">
        <v>6</v>
      </c>
      <c r="Q40" s="26">
        <v>1.8348599999999999</v>
      </c>
      <c r="R40" s="22">
        <v>7</v>
      </c>
      <c r="S40" s="27">
        <v>2.1406999999999998</v>
      </c>
      <c r="T40" s="28">
        <v>4916</v>
      </c>
      <c r="U40" s="29">
        <v>100</v>
      </c>
    </row>
    <row r="41" spans="1:21" s="19" customFormat="1" ht="15" customHeight="1" x14ac:dyDescent="0.2">
      <c r="A41" s="18" t="s">
        <v>19</v>
      </c>
      <c r="B41" s="55" t="s">
        <v>54</v>
      </c>
      <c r="C41" s="44">
        <v>383</v>
      </c>
      <c r="D41" s="57">
        <v>2</v>
      </c>
      <c r="E41" s="46">
        <v>0.5222</v>
      </c>
      <c r="F41" s="47">
        <v>0</v>
      </c>
      <c r="G41" s="46">
        <v>0</v>
      </c>
      <c r="H41" s="47">
        <v>68</v>
      </c>
      <c r="I41" s="46">
        <v>17.7546</v>
      </c>
      <c r="J41" s="47">
        <v>182</v>
      </c>
      <c r="K41" s="46">
        <v>47.519599999999997</v>
      </c>
      <c r="L41" s="48">
        <v>104</v>
      </c>
      <c r="M41" s="46">
        <v>27.154</v>
      </c>
      <c r="N41" s="48">
        <v>2</v>
      </c>
      <c r="O41" s="46">
        <v>0.5222</v>
      </c>
      <c r="P41" s="49">
        <v>25</v>
      </c>
      <c r="Q41" s="50">
        <v>6.5274200000000002</v>
      </c>
      <c r="R41" s="57">
        <v>24</v>
      </c>
      <c r="S41" s="52">
        <v>6.2663000000000002</v>
      </c>
      <c r="T41" s="53">
        <v>2618</v>
      </c>
      <c r="U41" s="54">
        <v>100</v>
      </c>
    </row>
    <row r="42" spans="1:21" s="19" customFormat="1" ht="15" customHeight="1" x14ac:dyDescent="0.2">
      <c r="A42" s="18" t="s">
        <v>19</v>
      </c>
      <c r="B42" s="20" t="s">
        <v>55</v>
      </c>
      <c r="C42" s="33">
        <v>11</v>
      </c>
      <c r="D42" s="22">
        <v>2</v>
      </c>
      <c r="E42" s="23">
        <v>18.181799999999999</v>
      </c>
      <c r="F42" s="24">
        <v>1</v>
      </c>
      <c r="G42" s="23">
        <v>9.0908999999999995</v>
      </c>
      <c r="H42" s="24">
        <v>0</v>
      </c>
      <c r="I42" s="23">
        <v>0</v>
      </c>
      <c r="J42" s="30">
        <v>2</v>
      </c>
      <c r="K42" s="23">
        <v>18.181799999999999</v>
      </c>
      <c r="L42" s="30">
        <v>6</v>
      </c>
      <c r="M42" s="23">
        <v>54.545000000000002</v>
      </c>
      <c r="N42" s="30">
        <v>0</v>
      </c>
      <c r="O42" s="23">
        <v>0</v>
      </c>
      <c r="P42" s="25">
        <v>0</v>
      </c>
      <c r="Q42" s="26">
        <v>0</v>
      </c>
      <c r="R42" s="22">
        <v>1</v>
      </c>
      <c r="S42" s="27">
        <v>9.0908999999999995</v>
      </c>
      <c r="T42" s="28">
        <v>481</v>
      </c>
      <c r="U42" s="29">
        <v>100</v>
      </c>
    </row>
    <row r="43" spans="1:21" s="19" customFormat="1" ht="15" customHeight="1" x14ac:dyDescent="0.2">
      <c r="A43" s="18" t="s">
        <v>19</v>
      </c>
      <c r="B43" s="55" t="s">
        <v>56</v>
      </c>
      <c r="C43" s="44">
        <v>1469</v>
      </c>
      <c r="D43" s="45">
        <v>1</v>
      </c>
      <c r="E43" s="46">
        <v>6.8099999999999994E-2</v>
      </c>
      <c r="F43" s="47">
        <v>1</v>
      </c>
      <c r="G43" s="46">
        <v>6.8099999999999994E-2</v>
      </c>
      <c r="H43" s="48">
        <v>21</v>
      </c>
      <c r="I43" s="46">
        <v>1.4295</v>
      </c>
      <c r="J43" s="47">
        <v>1183</v>
      </c>
      <c r="K43" s="46">
        <v>80.531000000000006</v>
      </c>
      <c r="L43" s="47">
        <v>191</v>
      </c>
      <c r="M43" s="46">
        <v>13.002000000000001</v>
      </c>
      <c r="N43" s="47">
        <v>0</v>
      </c>
      <c r="O43" s="46">
        <v>0</v>
      </c>
      <c r="P43" s="49">
        <v>72</v>
      </c>
      <c r="Q43" s="50">
        <v>4.9012900000000004</v>
      </c>
      <c r="R43" s="57">
        <v>19</v>
      </c>
      <c r="S43" s="52">
        <v>1.2934000000000001</v>
      </c>
      <c r="T43" s="53">
        <v>3631</v>
      </c>
      <c r="U43" s="54">
        <v>100</v>
      </c>
    </row>
    <row r="44" spans="1:21" s="19" customFormat="1" ht="15" customHeight="1" x14ac:dyDescent="0.2">
      <c r="A44" s="18" t="s">
        <v>19</v>
      </c>
      <c r="B44" s="20" t="s">
        <v>57</v>
      </c>
      <c r="C44" s="21">
        <v>318</v>
      </c>
      <c r="D44" s="22">
        <v>67</v>
      </c>
      <c r="E44" s="23">
        <v>21.069199999999999</v>
      </c>
      <c r="F44" s="30">
        <v>1</v>
      </c>
      <c r="G44" s="23">
        <v>0.3145</v>
      </c>
      <c r="H44" s="24">
        <v>46</v>
      </c>
      <c r="I44" s="23">
        <v>14.465400000000001</v>
      </c>
      <c r="J44" s="24">
        <v>34</v>
      </c>
      <c r="K44" s="23">
        <v>10.691800000000001</v>
      </c>
      <c r="L44" s="24">
        <v>138</v>
      </c>
      <c r="M44" s="23">
        <v>43.396000000000001</v>
      </c>
      <c r="N44" s="30">
        <v>1</v>
      </c>
      <c r="O44" s="23">
        <v>0.3145</v>
      </c>
      <c r="P44" s="32">
        <v>31</v>
      </c>
      <c r="Q44" s="26">
        <v>9.7484300000000008</v>
      </c>
      <c r="R44" s="31">
        <v>10</v>
      </c>
      <c r="S44" s="27">
        <v>3.1446999999999998</v>
      </c>
      <c r="T44" s="28">
        <v>1815</v>
      </c>
      <c r="U44" s="29">
        <v>100</v>
      </c>
    </row>
    <row r="45" spans="1:21" s="19" customFormat="1" ht="15" customHeight="1" x14ac:dyDescent="0.2">
      <c r="A45" s="18" t="s">
        <v>19</v>
      </c>
      <c r="B45" s="55" t="s">
        <v>58</v>
      </c>
      <c r="C45" s="44">
        <v>79</v>
      </c>
      <c r="D45" s="57">
        <v>2</v>
      </c>
      <c r="E45" s="46">
        <v>2.5316000000000001</v>
      </c>
      <c r="F45" s="47">
        <v>2</v>
      </c>
      <c r="G45" s="46">
        <v>2.5316000000000001</v>
      </c>
      <c r="H45" s="48">
        <v>29</v>
      </c>
      <c r="I45" s="46">
        <v>36.7089</v>
      </c>
      <c r="J45" s="47">
        <v>2</v>
      </c>
      <c r="K45" s="46">
        <v>2.5316000000000001</v>
      </c>
      <c r="L45" s="48">
        <v>39</v>
      </c>
      <c r="M45" s="46">
        <v>49.366999999999997</v>
      </c>
      <c r="N45" s="47">
        <v>1</v>
      </c>
      <c r="O45" s="46">
        <v>1.2658</v>
      </c>
      <c r="P45" s="49">
        <v>4</v>
      </c>
      <c r="Q45" s="50">
        <v>5.0632900000000003</v>
      </c>
      <c r="R45" s="57">
        <v>0</v>
      </c>
      <c r="S45" s="52">
        <v>0</v>
      </c>
      <c r="T45" s="53">
        <v>1283</v>
      </c>
      <c r="U45" s="54">
        <v>100</v>
      </c>
    </row>
    <row r="46" spans="1:21" s="19" customFormat="1" ht="15" customHeight="1" x14ac:dyDescent="0.2">
      <c r="A46" s="18" t="s">
        <v>19</v>
      </c>
      <c r="B46" s="20" t="s">
        <v>59</v>
      </c>
      <c r="C46" s="21">
        <v>713</v>
      </c>
      <c r="D46" s="22">
        <v>1</v>
      </c>
      <c r="E46" s="23">
        <v>0.14030000000000001</v>
      </c>
      <c r="F46" s="24">
        <v>3</v>
      </c>
      <c r="G46" s="23">
        <v>0.42080000000000001</v>
      </c>
      <c r="H46" s="24">
        <v>59</v>
      </c>
      <c r="I46" s="23">
        <v>8.2749000000000006</v>
      </c>
      <c r="J46" s="24">
        <v>290</v>
      </c>
      <c r="K46" s="23">
        <v>40.673200000000001</v>
      </c>
      <c r="L46" s="30">
        <v>317</v>
      </c>
      <c r="M46" s="23">
        <v>44.46</v>
      </c>
      <c r="N46" s="30">
        <v>0</v>
      </c>
      <c r="O46" s="23">
        <v>0</v>
      </c>
      <c r="P46" s="32">
        <v>43</v>
      </c>
      <c r="Q46" s="26">
        <v>6.0308599999999997</v>
      </c>
      <c r="R46" s="22">
        <v>13</v>
      </c>
      <c r="S46" s="27">
        <v>1.8232999999999999</v>
      </c>
      <c r="T46" s="28">
        <v>3027</v>
      </c>
      <c r="U46" s="29">
        <v>100</v>
      </c>
    </row>
    <row r="47" spans="1:21" s="19" customFormat="1" ht="15" customHeight="1" x14ac:dyDescent="0.2">
      <c r="A47" s="18" t="s">
        <v>19</v>
      </c>
      <c r="B47" s="55" t="s">
        <v>60</v>
      </c>
      <c r="C47" s="58">
        <v>27</v>
      </c>
      <c r="D47" s="45">
        <v>3</v>
      </c>
      <c r="E47" s="46">
        <v>11.1111</v>
      </c>
      <c r="F47" s="48">
        <v>0</v>
      </c>
      <c r="G47" s="46">
        <v>0</v>
      </c>
      <c r="H47" s="48">
        <v>13</v>
      </c>
      <c r="I47" s="46">
        <v>48.148099999999999</v>
      </c>
      <c r="J47" s="48">
        <v>7</v>
      </c>
      <c r="K47" s="46">
        <v>25.925899999999999</v>
      </c>
      <c r="L47" s="48">
        <v>3</v>
      </c>
      <c r="M47" s="46">
        <v>11.111000000000001</v>
      </c>
      <c r="N47" s="47">
        <v>0</v>
      </c>
      <c r="O47" s="46">
        <v>0</v>
      </c>
      <c r="P47" s="49">
        <v>1</v>
      </c>
      <c r="Q47" s="50">
        <v>3.7037</v>
      </c>
      <c r="R47" s="45">
        <v>5</v>
      </c>
      <c r="S47" s="52">
        <v>18.5185</v>
      </c>
      <c r="T47" s="53">
        <v>308</v>
      </c>
      <c r="U47" s="54">
        <v>100</v>
      </c>
    </row>
    <row r="48" spans="1:21" s="19" customFormat="1" ht="15" customHeight="1" x14ac:dyDescent="0.2">
      <c r="A48" s="18" t="s">
        <v>19</v>
      </c>
      <c r="B48" s="20" t="s">
        <v>61</v>
      </c>
      <c r="C48" s="21">
        <v>1364</v>
      </c>
      <c r="D48" s="31">
        <v>3</v>
      </c>
      <c r="E48" s="23">
        <v>0.21990000000000001</v>
      </c>
      <c r="F48" s="24">
        <v>1</v>
      </c>
      <c r="G48" s="23">
        <v>7.3300000000000004E-2</v>
      </c>
      <c r="H48" s="30">
        <v>69</v>
      </c>
      <c r="I48" s="23">
        <v>5.0587</v>
      </c>
      <c r="J48" s="24">
        <v>817</v>
      </c>
      <c r="K48" s="23">
        <v>59.897399999999998</v>
      </c>
      <c r="L48" s="24">
        <v>430</v>
      </c>
      <c r="M48" s="23">
        <v>31.524999999999999</v>
      </c>
      <c r="N48" s="30">
        <v>0</v>
      </c>
      <c r="O48" s="23">
        <v>0</v>
      </c>
      <c r="P48" s="32">
        <v>44</v>
      </c>
      <c r="Q48" s="26">
        <v>3.2258100000000001</v>
      </c>
      <c r="R48" s="31">
        <v>30</v>
      </c>
      <c r="S48" s="27">
        <v>2.1993999999999998</v>
      </c>
      <c r="T48" s="28">
        <v>1236</v>
      </c>
      <c r="U48" s="29">
        <v>100</v>
      </c>
    </row>
    <row r="49" spans="1:21" s="19" customFormat="1" ht="15" customHeight="1" x14ac:dyDescent="0.2">
      <c r="A49" s="18" t="s">
        <v>19</v>
      </c>
      <c r="B49" s="55" t="s">
        <v>62</v>
      </c>
      <c r="C49" s="58">
        <v>8</v>
      </c>
      <c r="D49" s="45">
        <v>1</v>
      </c>
      <c r="E49" s="46">
        <v>12.5</v>
      </c>
      <c r="F49" s="47">
        <v>0</v>
      </c>
      <c r="G49" s="46">
        <v>0</v>
      </c>
      <c r="H49" s="47">
        <v>0</v>
      </c>
      <c r="I49" s="46">
        <v>0</v>
      </c>
      <c r="J49" s="47">
        <v>1</v>
      </c>
      <c r="K49" s="46">
        <v>12.5</v>
      </c>
      <c r="L49" s="48">
        <v>6</v>
      </c>
      <c r="M49" s="46">
        <v>75</v>
      </c>
      <c r="N49" s="48">
        <v>0</v>
      </c>
      <c r="O49" s="46">
        <v>0</v>
      </c>
      <c r="P49" s="49">
        <v>0</v>
      </c>
      <c r="Q49" s="50">
        <v>0</v>
      </c>
      <c r="R49" s="57">
        <v>0</v>
      </c>
      <c r="S49" s="52">
        <v>0</v>
      </c>
      <c r="T49" s="53">
        <v>688</v>
      </c>
      <c r="U49" s="54">
        <v>100</v>
      </c>
    </row>
    <row r="50" spans="1:21" s="19" customFormat="1" ht="15" customHeight="1" x14ac:dyDescent="0.2">
      <c r="A50" s="18" t="s">
        <v>19</v>
      </c>
      <c r="B50" s="20" t="s">
        <v>63</v>
      </c>
      <c r="C50" s="21">
        <v>3101</v>
      </c>
      <c r="D50" s="22">
        <v>6</v>
      </c>
      <c r="E50" s="23">
        <v>0.19350000000000001</v>
      </c>
      <c r="F50" s="24">
        <v>13</v>
      </c>
      <c r="G50" s="23">
        <v>0.41920000000000002</v>
      </c>
      <c r="H50" s="30">
        <v>172</v>
      </c>
      <c r="I50" s="23">
        <v>5.5465999999999998</v>
      </c>
      <c r="J50" s="24">
        <v>1555</v>
      </c>
      <c r="K50" s="23">
        <v>50.145099999999999</v>
      </c>
      <c r="L50" s="24">
        <v>1301</v>
      </c>
      <c r="M50" s="23">
        <v>41.954000000000001</v>
      </c>
      <c r="N50" s="30">
        <v>1</v>
      </c>
      <c r="O50" s="23">
        <v>3.2199999999999999E-2</v>
      </c>
      <c r="P50" s="32">
        <v>53</v>
      </c>
      <c r="Q50" s="26">
        <v>1.70913</v>
      </c>
      <c r="R50" s="22">
        <v>65</v>
      </c>
      <c r="S50" s="27">
        <v>2.0960999999999999</v>
      </c>
      <c r="T50" s="28">
        <v>1818</v>
      </c>
      <c r="U50" s="29">
        <v>100</v>
      </c>
    </row>
    <row r="51" spans="1:21" s="19" customFormat="1" ht="15" customHeight="1" x14ac:dyDescent="0.2">
      <c r="A51" s="18" t="s">
        <v>19</v>
      </c>
      <c r="B51" s="55" t="s">
        <v>64</v>
      </c>
      <c r="C51" s="44">
        <v>7076</v>
      </c>
      <c r="D51" s="45">
        <v>28</v>
      </c>
      <c r="E51" s="46">
        <v>0.3957</v>
      </c>
      <c r="F51" s="48">
        <v>47</v>
      </c>
      <c r="G51" s="46">
        <v>0.66420000000000001</v>
      </c>
      <c r="H51" s="47">
        <v>3891</v>
      </c>
      <c r="I51" s="46">
        <v>54.988700000000001</v>
      </c>
      <c r="J51" s="47">
        <v>1459</v>
      </c>
      <c r="K51" s="46">
        <v>20.619</v>
      </c>
      <c r="L51" s="47">
        <v>1474</v>
      </c>
      <c r="M51" s="46">
        <v>20.831</v>
      </c>
      <c r="N51" s="48">
        <v>10</v>
      </c>
      <c r="O51" s="46">
        <v>0.14130000000000001</v>
      </c>
      <c r="P51" s="49">
        <v>167</v>
      </c>
      <c r="Q51" s="50">
        <v>2.36009</v>
      </c>
      <c r="R51" s="45">
        <v>917</v>
      </c>
      <c r="S51" s="52">
        <v>12.959300000000001</v>
      </c>
      <c r="T51" s="53">
        <v>8616</v>
      </c>
      <c r="U51" s="54">
        <v>100</v>
      </c>
    </row>
    <row r="52" spans="1:21" s="19" customFormat="1" ht="15" customHeight="1" x14ac:dyDescent="0.2">
      <c r="A52" s="18" t="s">
        <v>19</v>
      </c>
      <c r="B52" s="20" t="s">
        <v>65</v>
      </c>
      <c r="C52" s="21">
        <v>112</v>
      </c>
      <c r="D52" s="31">
        <v>3</v>
      </c>
      <c r="E52" s="23">
        <v>2.6785999999999999</v>
      </c>
      <c r="F52" s="24">
        <v>1</v>
      </c>
      <c r="G52" s="23">
        <v>0.89290000000000003</v>
      </c>
      <c r="H52" s="30">
        <v>16</v>
      </c>
      <c r="I52" s="23">
        <v>14.2857</v>
      </c>
      <c r="J52" s="30">
        <v>8</v>
      </c>
      <c r="K52" s="23">
        <v>7.1429</v>
      </c>
      <c r="L52" s="24">
        <v>75</v>
      </c>
      <c r="M52" s="23">
        <v>66.963999999999999</v>
      </c>
      <c r="N52" s="30">
        <v>8</v>
      </c>
      <c r="O52" s="23">
        <v>7.1429</v>
      </c>
      <c r="P52" s="25">
        <v>1</v>
      </c>
      <c r="Q52" s="26">
        <v>0.89285999999999999</v>
      </c>
      <c r="R52" s="22">
        <v>4</v>
      </c>
      <c r="S52" s="27">
        <v>3.5714000000000001</v>
      </c>
      <c r="T52" s="28">
        <v>1009</v>
      </c>
      <c r="U52" s="29">
        <v>100</v>
      </c>
    </row>
    <row r="53" spans="1:21" s="19" customFormat="1" ht="15" customHeight="1" x14ac:dyDescent="0.2">
      <c r="A53" s="18" t="s">
        <v>19</v>
      </c>
      <c r="B53" s="55" t="s">
        <v>66</v>
      </c>
      <c r="C53" s="58">
        <v>3</v>
      </c>
      <c r="D53" s="57">
        <v>0</v>
      </c>
      <c r="E53" s="46">
        <v>0</v>
      </c>
      <c r="F53" s="47">
        <v>0</v>
      </c>
      <c r="G53" s="46">
        <v>0</v>
      </c>
      <c r="H53" s="48">
        <v>0</v>
      </c>
      <c r="I53" s="46">
        <v>0</v>
      </c>
      <c r="J53" s="47">
        <v>0</v>
      </c>
      <c r="K53" s="46">
        <v>0</v>
      </c>
      <c r="L53" s="48">
        <v>3</v>
      </c>
      <c r="M53" s="46">
        <v>100</v>
      </c>
      <c r="N53" s="48">
        <v>0</v>
      </c>
      <c r="O53" s="46">
        <v>0</v>
      </c>
      <c r="P53" s="49">
        <v>0</v>
      </c>
      <c r="Q53" s="50">
        <v>0</v>
      </c>
      <c r="R53" s="45">
        <v>0</v>
      </c>
      <c r="S53" s="52">
        <v>0</v>
      </c>
      <c r="T53" s="53">
        <v>306</v>
      </c>
      <c r="U53" s="54">
        <v>100</v>
      </c>
    </row>
    <row r="54" spans="1:21" s="19" customFormat="1" ht="15" customHeight="1" x14ac:dyDescent="0.2">
      <c r="A54" s="18" t="s">
        <v>19</v>
      </c>
      <c r="B54" s="20" t="s">
        <v>67</v>
      </c>
      <c r="C54" s="21">
        <v>546</v>
      </c>
      <c r="D54" s="31">
        <v>1</v>
      </c>
      <c r="E54" s="23">
        <v>0.1832</v>
      </c>
      <c r="F54" s="24">
        <v>0</v>
      </c>
      <c r="G54" s="34">
        <v>0</v>
      </c>
      <c r="H54" s="30">
        <v>20</v>
      </c>
      <c r="I54" s="34">
        <v>3.6629999999999998</v>
      </c>
      <c r="J54" s="24">
        <v>266</v>
      </c>
      <c r="K54" s="23">
        <v>48.7179</v>
      </c>
      <c r="L54" s="24">
        <v>229</v>
      </c>
      <c r="M54" s="23">
        <v>41.941000000000003</v>
      </c>
      <c r="N54" s="24">
        <v>13</v>
      </c>
      <c r="O54" s="23">
        <v>2.3809999999999998</v>
      </c>
      <c r="P54" s="32">
        <v>17</v>
      </c>
      <c r="Q54" s="26">
        <v>3.11355</v>
      </c>
      <c r="R54" s="31">
        <v>4</v>
      </c>
      <c r="S54" s="27">
        <v>0.73260000000000003</v>
      </c>
      <c r="T54" s="28">
        <v>1971</v>
      </c>
      <c r="U54" s="29">
        <v>100</v>
      </c>
    </row>
    <row r="55" spans="1:21" s="19" customFormat="1" ht="15" customHeight="1" x14ac:dyDescent="0.2">
      <c r="A55" s="18" t="s">
        <v>19</v>
      </c>
      <c r="B55" s="55" t="s">
        <v>68</v>
      </c>
      <c r="C55" s="44">
        <v>338</v>
      </c>
      <c r="D55" s="45">
        <v>5</v>
      </c>
      <c r="E55" s="46">
        <v>1.4793000000000001</v>
      </c>
      <c r="F55" s="47">
        <v>16</v>
      </c>
      <c r="G55" s="46">
        <v>4.7336999999999998</v>
      </c>
      <c r="H55" s="48">
        <v>58</v>
      </c>
      <c r="I55" s="46">
        <v>17.159800000000001</v>
      </c>
      <c r="J55" s="48">
        <v>14</v>
      </c>
      <c r="K55" s="46">
        <v>4.1420000000000003</v>
      </c>
      <c r="L55" s="47">
        <v>211</v>
      </c>
      <c r="M55" s="46">
        <v>62.426000000000002</v>
      </c>
      <c r="N55" s="47">
        <v>1</v>
      </c>
      <c r="O55" s="46">
        <v>0.2959</v>
      </c>
      <c r="P55" s="56">
        <v>33</v>
      </c>
      <c r="Q55" s="50">
        <v>9.7633100000000006</v>
      </c>
      <c r="R55" s="57">
        <v>4</v>
      </c>
      <c r="S55" s="52">
        <v>1.1834</v>
      </c>
      <c r="T55" s="53">
        <v>2305</v>
      </c>
      <c r="U55" s="54">
        <v>100</v>
      </c>
    </row>
    <row r="56" spans="1:21" s="19" customFormat="1" ht="15" customHeight="1" x14ac:dyDescent="0.2">
      <c r="A56" s="18" t="s">
        <v>19</v>
      </c>
      <c r="B56" s="20" t="s">
        <v>69</v>
      </c>
      <c r="C56" s="21">
        <v>334</v>
      </c>
      <c r="D56" s="22">
        <v>1</v>
      </c>
      <c r="E56" s="23">
        <v>0.2994</v>
      </c>
      <c r="F56" s="24">
        <v>0</v>
      </c>
      <c r="G56" s="23">
        <v>0</v>
      </c>
      <c r="H56" s="24">
        <v>8</v>
      </c>
      <c r="I56" s="23">
        <v>2.3952</v>
      </c>
      <c r="J56" s="30">
        <v>43</v>
      </c>
      <c r="K56" s="23">
        <v>12.8743</v>
      </c>
      <c r="L56" s="24">
        <v>278</v>
      </c>
      <c r="M56" s="23">
        <v>83.233999999999995</v>
      </c>
      <c r="N56" s="30">
        <v>0</v>
      </c>
      <c r="O56" s="23">
        <v>0</v>
      </c>
      <c r="P56" s="25">
        <v>4</v>
      </c>
      <c r="Q56" s="26">
        <v>1.1976</v>
      </c>
      <c r="R56" s="31">
        <v>1</v>
      </c>
      <c r="S56" s="27">
        <v>0.2994</v>
      </c>
      <c r="T56" s="28">
        <v>720</v>
      </c>
      <c r="U56" s="29">
        <v>100</v>
      </c>
    </row>
    <row r="57" spans="1:21" s="19" customFormat="1" ht="15" customHeight="1" x14ac:dyDescent="0.2">
      <c r="A57" s="18" t="s">
        <v>19</v>
      </c>
      <c r="B57" s="55" t="s">
        <v>70</v>
      </c>
      <c r="C57" s="44">
        <v>214</v>
      </c>
      <c r="D57" s="45">
        <v>0</v>
      </c>
      <c r="E57" s="46">
        <v>0</v>
      </c>
      <c r="F57" s="48">
        <v>0</v>
      </c>
      <c r="G57" s="46">
        <v>0</v>
      </c>
      <c r="H57" s="47">
        <v>23</v>
      </c>
      <c r="I57" s="46">
        <v>10.7477</v>
      </c>
      <c r="J57" s="47">
        <v>160</v>
      </c>
      <c r="K57" s="46">
        <v>74.766400000000004</v>
      </c>
      <c r="L57" s="47">
        <v>27</v>
      </c>
      <c r="M57" s="46">
        <v>12.617000000000001</v>
      </c>
      <c r="N57" s="47">
        <v>0</v>
      </c>
      <c r="O57" s="46">
        <v>0</v>
      </c>
      <c r="P57" s="56">
        <v>4</v>
      </c>
      <c r="Q57" s="50">
        <v>1.8691599999999999</v>
      </c>
      <c r="R57" s="57">
        <v>6</v>
      </c>
      <c r="S57" s="52">
        <v>2.8037000000000001</v>
      </c>
      <c r="T57" s="53">
        <v>2232</v>
      </c>
      <c r="U57" s="54">
        <v>100</v>
      </c>
    </row>
    <row r="58" spans="1:21" s="19" customFormat="1" ht="15" customHeight="1" thickBot="1" x14ac:dyDescent="0.25">
      <c r="A58" s="18" t="s">
        <v>19</v>
      </c>
      <c r="B58" s="59" t="s">
        <v>71</v>
      </c>
      <c r="C58" s="60">
        <v>1</v>
      </c>
      <c r="D58" s="61">
        <v>0</v>
      </c>
      <c r="E58" s="62">
        <v>0</v>
      </c>
      <c r="F58" s="63">
        <v>0</v>
      </c>
      <c r="G58" s="62">
        <v>0</v>
      </c>
      <c r="H58" s="64">
        <v>0</v>
      </c>
      <c r="I58" s="62">
        <v>0</v>
      </c>
      <c r="J58" s="63">
        <v>0</v>
      </c>
      <c r="K58" s="62">
        <v>0</v>
      </c>
      <c r="L58" s="63">
        <v>1</v>
      </c>
      <c r="M58" s="62">
        <v>100</v>
      </c>
      <c r="N58" s="63">
        <v>0</v>
      </c>
      <c r="O58" s="62">
        <v>0</v>
      </c>
      <c r="P58" s="65">
        <v>0</v>
      </c>
      <c r="Q58" s="66">
        <v>0</v>
      </c>
      <c r="R58" s="67">
        <v>0</v>
      </c>
      <c r="S58" s="68">
        <v>0</v>
      </c>
      <c r="T58" s="69">
        <v>365</v>
      </c>
      <c r="U58" s="70">
        <v>100</v>
      </c>
    </row>
    <row r="59" spans="1:21" s="36" customFormat="1" ht="15" customHeight="1" x14ac:dyDescent="0.2">
      <c r="A59" s="38"/>
      <c r="B59" s="42"/>
      <c r="C59" s="35"/>
      <c r="D59" s="35"/>
      <c r="E59" s="35"/>
      <c r="F59" s="35"/>
      <c r="G59" s="35"/>
      <c r="H59" s="35"/>
      <c r="I59" s="35"/>
      <c r="J59" s="35"/>
      <c r="K59" s="35"/>
      <c r="L59" s="35"/>
      <c r="M59" s="35"/>
      <c r="N59" s="35"/>
      <c r="O59" s="35"/>
      <c r="P59" s="35"/>
      <c r="Q59" s="35"/>
      <c r="R59" s="40"/>
      <c r="S59" s="41"/>
      <c r="T59" s="35"/>
      <c r="U59" s="35"/>
    </row>
    <row r="60" spans="1:21" s="36" customFormat="1" ht="15" customHeight="1" x14ac:dyDescent="0.2">
      <c r="A60" s="38"/>
      <c r="B60" s="39" t="str">
        <f>CONCATENATE("NOTE: Table reads (for US Totals):  Of all ",IF(ISTEXT(C7),LEFT(C7,3),TEXT(C7,"#,##0"))," male public school students who were ", A7, ", ", IF(ISTEXT(D7),LEFT(D7,3),TEXT(D7,"#,##0"))," (", TEXT(E7,"0.0"),"%) were American Indian or Alaska Native, and ",IF(ISTEXT(R7),LEFT(R7,3),TEXT(R7,"#,##0"))," (",TEXT(S7,"0.0"),"%) were English Language Learners.")</f>
        <v>NOTE: Table reads (for US Totals):  Of all 34,102 male public school students who were transferred to an alternative school, 236 (0.7%) were American Indian or Alaska Native, and 1,881 (5.5%) were English Language Learners.</v>
      </c>
      <c r="C60" s="35"/>
      <c r="D60" s="35"/>
      <c r="E60" s="35"/>
      <c r="F60" s="35"/>
      <c r="G60" s="35"/>
      <c r="H60" s="35"/>
      <c r="I60" s="35"/>
      <c r="J60" s="35"/>
      <c r="K60" s="35"/>
      <c r="L60" s="35"/>
      <c r="M60" s="35"/>
      <c r="N60" s="35"/>
      <c r="O60" s="35"/>
      <c r="P60" s="35"/>
      <c r="Q60" s="35"/>
      <c r="R60" s="35"/>
      <c r="S60" s="35"/>
      <c r="T60" s="40"/>
      <c r="U60" s="41"/>
    </row>
    <row r="61" spans="1:21" s="19" customFormat="1" ht="15" customHeight="1" x14ac:dyDescent="0.2">
      <c r="A61" s="18"/>
      <c r="B61" s="99" t="s">
        <v>75</v>
      </c>
      <c r="C61" s="99"/>
      <c r="D61" s="99"/>
      <c r="E61" s="99"/>
      <c r="F61" s="99"/>
      <c r="G61" s="99"/>
      <c r="H61" s="99"/>
      <c r="I61" s="99"/>
      <c r="J61" s="99"/>
      <c r="K61" s="99"/>
      <c r="L61" s="99"/>
      <c r="M61" s="99"/>
      <c r="N61" s="99"/>
      <c r="O61" s="99"/>
      <c r="P61" s="99"/>
      <c r="Q61" s="99"/>
      <c r="R61" s="99"/>
      <c r="S61" s="99"/>
      <c r="T61" s="99"/>
      <c r="U61" s="99"/>
    </row>
    <row r="62" spans="1:21" s="36" customFormat="1" ht="14.1" customHeight="1" x14ac:dyDescent="0.2">
      <c r="B62" s="99" t="s">
        <v>76</v>
      </c>
      <c r="C62" s="99"/>
      <c r="D62" s="99"/>
      <c r="E62" s="99"/>
      <c r="F62" s="99"/>
      <c r="G62" s="99"/>
      <c r="H62" s="99"/>
      <c r="I62" s="99"/>
      <c r="J62" s="99"/>
      <c r="K62" s="99"/>
      <c r="L62" s="99"/>
      <c r="M62" s="99"/>
      <c r="N62" s="99"/>
      <c r="O62" s="99"/>
      <c r="P62" s="99"/>
      <c r="Q62" s="99"/>
      <c r="R62" s="99"/>
      <c r="S62" s="99"/>
      <c r="T62" s="99"/>
      <c r="U62" s="99"/>
    </row>
    <row r="63" spans="1:21" s="36" customFormat="1" ht="15" customHeight="1" x14ac:dyDescent="0.2">
      <c r="A63" s="38"/>
      <c r="B63" s="35"/>
      <c r="C63" s="35"/>
      <c r="D63" s="35"/>
      <c r="E63" s="35"/>
      <c r="F63" s="35"/>
      <c r="G63" s="35"/>
      <c r="H63" s="35"/>
      <c r="I63" s="35"/>
      <c r="J63" s="35"/>
      <c r="K63" s="35"/>
      <c r="L63" s="35"/>
      <c r="M63" s="35"/>
      <c r="N63" s="35"/>
      <c r="O63" s="35"/>
      <c r="P63" s="35"/>
      <c r="Q63" s="35"/>
      <c r="R63" s="40"/>
      <c r="S63" s="41"/>
      <c r="T63" s="35"/>
      <c r="U63" s="35"/>
    </row>
    <row r="64" spans="1:21" s="36" customFormat="1" ht="15" customHeight="1" x14ac:dyDescent="0.2">
      <c r="A64" s="38"/>
      <c r="B64" s="35"/>
      <c r="C64" s="35"/>
      <c r="D64" s="35"/>
      <c r="E64" s="35"/>
      <c r="F64" s="35"/>
      <c r="G64" s="35"/>
      <c r="H64" s="35"/>
      <c r="I64" s="35"/>
      <c r="J64" s="35"/>
      <c r="K64" s="35"/>
      <c r="L64" s="35"/>
      <c r="M64" s="35"/>
      <c r="N64" s="35"/>
      <c r="O64" s="35"/>
      <c r="P64" s="35"/>
      <c r="Q64" s="35"/>
      <c r="R64" s="40"/>
      <c r="S64" s="41"/>
      <c r="T64" s="35"/>
      <c r="U64" s="35"/>
    </row>
    <row r="65" spans="1:21" s="36" customFormat="1" ht="15" customHeight="1" x14ac:dyDescent="0.2">
      <c r="A65" s="38"/>
      <c r="B65" s="1"/>
      <c r="C65" s="1"/>
      <c r="D65" s="1"/>
      <c r="E65" s="1"/>
      <c r="F65" s="1"/>
      <c r="G65" s="1"/>
      <c r="H65" s="1"/>
      <c r="I65" s="1"/>
      <c r="J65" s="1"/>
      <c r="K65" s="1"/>
      <c r="L65" s="1"/>
      <c r="M65" s="1"/>
      <c r="N65" s="1"/>
      <c r="O65" s="1"/>
      <c r="P65" s="1"/>
      <c r="Q65" s="1"/>
      <c r="R65" s="3"/>
      <c r="S65" s="4"/>
      <c r="T65" s="1"/>
      <c r="U65" s="1"/>
    </row>
  </sheetData>
  <mergeCells count="15">
    <mergeCell ref="B62:U62"/>
    <mergeCell ref="B4:B5"/>
    <mergeCell ref="R4:S5"/>
    <mergeCell ref="T4:T5"/>
    <mergeCell ref="C4:C5"/>
    <mergeCell ref="U4:U5"/>
    <mergeCell ref="N5:O5"/>
    <mergeCell ref="P5:Q5"/>
    <mergeCell ref="D4:Q4"/>
    <mergeCell ref="D5:E5"/>
    <mergeCell ref="F5:G5"/>
    <mergeCell ref="H5:I5"/>
    <mergeCell ref="J5:K5"/>
    <mergeCell ref="L5:M5"/>
    <mergeCell ref="B61:U61"/>
  </mergeCells>
  <printOptions horizontalCentered="1"/>
  <pageMargins left="0.25" right="0.25" top="1" bottom="1" header="0.5" footer="0.5"/>
  <pageSetup paperSize="3" scale="69" orientation="landscape" horizontalDpi="4294967292" verticalDpi="429496729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U65"/>
  <sheetViews>
    <sheetView showGridLines="0" zoomScale="80" zoomScaleNormal="80" workbookViewId="0"/>
  </sheetViews>
  <sheetFormatPr defaultColWidth="12.1640625" defaultRowHeight="15" customHeight="1" x14ac:dyDescent="0.2"/>
  <cols>
    <col min="1" max="1" width="3" style="7" customWidth="1"/>
    <col min="2" max="2" width="21.83203125" style="1" customWidth="1"/>
    <col min="3" max="17" width="14.83203125" style="1" customWidth="1"/>
    <col min="18" max="18" width="14.83203125" style="3" customWidth="1"/>
    <col min="19" max="19" width="14.83203125" style="4" customWidth="1"/>
    <col min="20" max="21" width="14.83203125" style="1" customWidth="1"/>
    <col min="22" max="16384" width="12.1640625" style="5"/>
  </cols>
  <sheetData>
    <row r="2" spans="1:21" s="2" customFormat="1" ht="15" customHeight="1" x14ac:dyDescent="0.25">
      <c r="A2" s="6"/>
      <c r="B2" s="78" t="str">
        <f>CONCATENATE("Number and percentage of public school female students without disabilities ",A7, ", by race/ethnicity and English proficiency, by state: School Year 2015-16")</f>
        <v>Number and percentage of public school female students without disabilities transferred to an alternative school, by race/ethnicity and English proficiency, by state: School Year 2015-16</v>
      </c>
      <c r="C2" s="78"/>
      <c r="D2" s="78"/>
      <c r="E2" s="78"/>
      <c r="F2" s="78"/>
      <c r="G2" s="78"/>
      <c r="H2" s="78"/>
      <c r="I2" s="78"/>
      <c r="J2" s="78"/>
      <c r="K2" s="78"/>
      <c r="L2" s="78"/>
      <c r="M2" s="78"/>
      <c r="N2" s="78"/>
      <c r="O2" s="78"/>
      <c r="P2" s="78"/>
      <c r="Q2" s="78"/>
      <c r="R2" s="78"/>
      <c r="S2" s="78"/>
    </row>
    <row r="3" spans="1:21" s="1" customFormat="1" ht="15" customHeight="1" thickBot="1" x14ac:dyDescent="0.3">
      <c r="A3" s="105"/>
      <c r="B3" s="77"/>
      <c r="C3" s="76"/>
      <c r="D3" s="76"/>
      <c r="E3" s="76"/>
      <c r="F3" s="76"/>
      <c r="G3" s="76"/>
      <c r="H3" s="76"/>
      <c r="I3" s="76"/>
      <c r="J3" s="76"/>
      <c r="K3" s="76"/>
      <c r="L3" s="76"/>
      <c r="M3" s="76"/>
      <c r="N3" s="76"/>
      <c r="O3" s="76"/>
      <c r="P3" s="76"/>
      <c r="Q3" s="76"/>
      <c r="R3" s="76"/>
      <c r="S3" s="3"/>
      <c r="T3" s="76"/>
      <c r="U3" s="76"/>
    </row>
    <row r="4" spans="1:21" s="9" customFormat="1" ht="24.95" customHeight="1" x14ac:dyDescent="0.2">
      <c r="A4" s="8"/>
      <c r="B4" s="79" t="s">
        <v>0</v>
      </c>
      <c r="C4" s="81" t="s">
        <v>81</v>
      </c>
      <c r="D4" s="83" t="s">
        <v>80</v>
      </c>
      <c r="E4" s="84"/>
      <c r="F4" s="84"/>
      <c r="G4" s="84"/>
      <c r="H4" s="84"/>
      <c r="I4" s="84"/>
      <c r="J4" s="84"/>
      <c r="K4" s="84"/>
      <c r="L4" s="84"/>
      <c r="M4" s="84"/>
      <c r="N4" s="84"/>
      <c r="O4" s="84"/>
      <c r="P4" s="84"/>
      <c r="Q4" s="85"/>
      <c r="R4" s="100" t="s">
        <v>79</v>
      </c>
      <c r="S4" s="101"/>
      <c r="T4" s="90" t="s">
        <v>5</v>
      </c>
      <c r="U4" s="92" t="s">
        <v>6</v>
      </c>
    </row>
    <row r="5" spans="1:21" s="9" customFormat="1" ht="24.95" customHeight="1" x14ac:dyDescent="0.2">
      <c r="A5" s="8"/>
      <c r="B5" s="80"/>
      <c r="C5" s="82"/>
      <c r="D5" s="94" t="s">
        <v>7</v>
      </c>
      <c r="E5" s="95"/>
      <c r="F5" s="96" t="s">
        <v>8</v>
      </c>
      <c r="G5" s="95"/>
      <c r="H5" s="97" t="s">
        <v>9</v>
      </c>
      <c r="I5" s="95"/>
      <c r="J5" s="97" t="s">
        <v>10</v>
      </c>
      <c r="K5" s="95"/>
      <c r="L5" s="97" t="s">
        <v>11</v>
      </c>
      <c r="M5" s="95"/>
      <c r="N5" s="97" t="s">
        <v>12</v>
      </c>
      <c r="O5" s="95"/>
      <c r="P5" s="97" t="s">
        <v>13</v>
      </c>
      <c r="Q5" s="98"/>
      <c r="R5" s="102"/>
      <c r="S5" s="103"/>
      <c r="T5" s="91"/>
      <c r="U5" s="93"/>
    </row>
    <row r="6" spans="1:21" s="9" customFormat="1" ht="15" customHeight="1" thickBot="1" x14ac:dyDescent="0.25">
      <c r="A6" s="8"/>
      <c r="B6" s="10"/>
      <c r="C6" s="37"/>
      <c r="D6" s="11" t="s">
        <v>14</v>
      </c>
      <c r="E6" s="12" t="s">
        <v>15</v>
      </c>
      <c r="F6" s="13" t="s">
        <v>14</v>
      </c>
      <c r="G6" s="12" t="s">
        <v>15</v>
      </c>
      <c r="H6" s="13" t="s">
        <v>14</v>
      </c>
      <c r="I6" s="12" t="s">
        <v>15</v>
      </c>
      <c r="J6" s="13" t="s">
        <v>14</v>
      </c>
      <c r="K6" s="12" t="s">
        <v>15</v>
      </c>
      <c r="L6" s="13" t="s">
        <v>14</v>
      </c>
      <c r="M6" s="12" t="s">
        <v>15</v>
      </c>
      <c r="N6" s="13" t="s">
        <v>14</v>
      </c>
      <c r="O6" s="12" t="s">
        <v>15</v>
      </c>
      <c r="P6" s="13" t="s">
        <v>14</v>
      </c>
      <c r="Q6" s="14" t="s">
        <v>15</v>
      </c>
      <c r="R6" s="13" t="s">
        <v>14</v>
      </c>
      <c r="S6" s="15" t="s">
        <v>77</v>
      </c>
      <c r="T6" s="16"/>
      <c r="U6" s="17"/>
    </row>
    <row r="7" spans="1:21" s="19" customFormat="1" ht="15" customHeight="1" x14ac:dyDescent="0.2">
      <c r="A7" s="18" t="str">
        <f>[3]Total!A7</f>
        <v>transferred to an alternative school</v>
      </c>
      <c r="B7" s="43" t="s">
        <v>18</v>
      </c>
      <c r="C7" s="44">
        <v>15054</v>
      </c>
      <c r="D7" s="45">
        <v>107</v>
      </c>
      <c r="E7" s="46">
        <v>0.71079999999999999</v>
      </c>
      <c r="F7" s="47">
        <v>87</v>
      </c>
      <c r="G7" s="46">
        <v>0.57791999999999999</v>
      </c>
      <c r="H7" s="47">
        <v>2971</v>
      </c>
      <c r="I7" s="46">
        <v>19.735600000000002</v>
      </c>
      <c r="J7" s="47">
        <v>7481</v>
      </c>
      <c r="K7" s="46">
        <v>49.694000000000003</v>
      </c>
      <c r="L7" s="47">
        <v>3923</v>
      </c>
      <c r="M7" s="46">
        <v>26.06</v>
      </c>
      <c r="N7" s="48">
        <v>24</v>
      </c>
      <c r="O7" s="46">
        <v>0.15939999999999999</v>
      </c>
      <c r="P7" s="49">
        <v>461</v>
      </c>
      <c r="Q7" s="50">
        <v>3.0623</v>
      </c>
      <c r="R7" s="51">
        <v>610</v>
      </c>
      <c r="S7" s="52">
        <v>4.0521000000000003</v>
      </c>
      <c r="T7" s="53">
        <v>96360</v>
      </c>
      <c r="U7" s="54">
        <v>99.988</v>
      </c>
    </row>
    <row r="8" spans="1:21" s="19" customFormat="1" ht="15" customHeight="1" x14ac:dyDescent="0.2">
      <c r="A8" s="18" t="s">
        <v>19</v>
      </c>
      <c r="B8" s="20" t="s">
        <v>20</v>
      </c>
      <c r="C8" s="21">
        <v>784</v>
      </c>
      <c r="D8" s="22">
        <v>2</v>
      </c>
      <c r="E8" s="23">
        <v>0.25509999999999999</v>
      </c>
      <c r="F8" s="24">
        <v>1</v>
      </c>
      <c r="G8" s="23">
        <v>0.12755</v>
      </c>
      <c r="H8" s="30">
        <v>21</v>
      </c>
      <c r="I8" s="23">
        <v>2.6785999999999999</v>
      </c>
      <c r="J8" s="24">
        <v>497</v>
      </c>
      <c r="K8" s="23">
        <v>63.393000000000001</v>
      </c>
      <c r="L8" s="24">
        <v>256</v>
      </c>
      <c r="M8" s="23">
        <v>32.652999999999999</v>
      </c>
      <c r="N8" s="24">
        <v>1</v>
      </c>
      <c r="O8" s="23">
        <v>0.12759999999999999</v>
      </c>
      <c r="P8" s="32">
        <v>6</v>
      </c>
      <c r="Q8" s="26">
        <v>0.76529999999999998</v>
      </c>
      <c r="R8" s="31">
        <v>6</v>
      </c>
      <c r="S8" s="27">
        <v>0.76529999999999998</v>
      </c>
      <c r="T8" s="28">
        <v>1400</v>
      </c>
      <c r="U8" s="29">
        <v>100</v>
      </c>
    </row>
    <row r="9" spans="1:21" s="19" customFormat="1" ht="15" customHeight="1" x14ac:dyDescent="0.2">
      <c r="A9" s="18" t="s">
        <v>19</v>
      </c>
      <c r="B9" s="55" t="s">
        <v>21</v>
      </c>
      <c r="C9" s="44">
        <v>0</v>
      </c>
      <c r="D9" s="45">
        <v>0</v>
      </c>
      <c r="E9" s="46">
        <v>0</v>
      </c>
      <c r="F9" s="47">
        <v>0</v>
      </c>
      <c r="G9" s="46">
        <v>0</v>
      </c>
      <c r="H9" s="47">
        <v>0</v>
      </c>
      <c r="I9" s="46">
        <v>0</v>
      </c>
      <c r="J9" s="48">
        <v>0</v>
      </c>
      <c r="K9" s="46">
        <v>0</v>
      </c>
      <c r="L9" s="48">
        <v>0</v>
      </c>
      <c r="M9" s="46">
        <v>0</v>
      </c>
      <c r="N9" s="47">
        <v>0</v>
      </c>
      <c r="O9" s="46">
        <v>0</v>
      </c>
      <c r="P9" s="56">
        <v>0</v>
      </c>
      <c r="Q9" s="50">
        <v>0</v>
      </c>
      <c r="R9" s="57">
        <v>0</v>
      </c>
      <c r="S9" s="52">
        <v>0</v>
      </c>
      <c r="T9" s="53">
        <v>503</v>
      </c>
      <c r="U9" s="54">
        <v>100</v>
      </c>
    </row>
    <row r="10" spans="1:21" s="19" customFormat="1" ht="15" customHeight="1" x14ac:dyDescent="0.2">
      <c r="A10" s="18" t="s">
        <v>19</v>
      </c>
      <c r="B10" s="20" t="s">
        <v>22</v>
      </c>
      <c r="C10" s="21">
        <v>19</v>
      </c>
      <c r="D10" s="31">
        <v>7</v>
      </c>
      <c r="E10" s="23">
        <v>36.842100000000002</v>
      </c>
      <c r="F10" s="24">
        <v>0</v>
      </c>
      <c r="G10" s="23">
        <v>0</v>
      </c>
      <c r="H10" s="30">
        <v>8</v>
      </c>
      <c r="I10" s="23">
        <v>42.1053</v>
      </c>
      <c r="J10" s="24">
        <v>0</v>
      </c>
      <c r="K10" s="23">
        <v>0</v>
      </c>
      <c r="L10" s="30">
        <v>3</v>
      </c>
      <c r="M10" s="23">
        <v>15.789</v>
      </c>
      <c r="N10" s="30">
        <v>1</v>
      </c>
      <c r="O10" s="23">
        <v>5.2632000000000003</v>
      </c>
      <c r="P10" s="25">
        <v>0</v>
      </c>
      <c r="Q10" s="26">
        <v>0</v>
      </c>
      <c r="R10" s="31">
        <v>0</v>
      </c>
      <c r="S10" s="27">
        <v>0</v>
      </c>
      <c r="T10" s="28">
        <v>1977</v>
      </c>
      <c r="U10" s="29">
        <v>100</v>
      </c>
    </row>
    <row r="11" spans="1:21" s="19" customFormat="1" ht="15" customHeight="1" x14ac:dyDescent="0.2">
      <c r="A11" s="18" t="s">
        <v>19</v>
      </c>
      <c r="B11" s="55" t="s">
        <v>23</v>
      </c>
      <c r="C11" s="44">
        <v>64</v>
      </c>
      <c r="D11" s="45">
        <v>0</v>
      </c>
      <c r="E11" s="46">
        <v>0</v>
      </c>
      <c r="F11" s="48">
        <v>0</v>
      </c>
      <c r="G11" s="46">
        <v>0</v>
      </c>
      <c r="H11" s="47">
        <v>1</v>
      </c>
      <c r="I11" s="46">
        <v>1.5625</v>
      </c>
      <c r="J11" s="47">
        <v>49</v>
      </c>
      <c r="K11" s="46">
        <v>76.563000000000002</v>
      </c>
      <c r="L11" s="47">
        <v>10</v>
      </c>
      <c r="M11" s="46">
        <v>15.625</v>
      </c>
      <c r="N11" s="47">
        <v>0</v>
      </c>
      <c r="O11" s="46">
        <v>0</v>
      </c>
      <c r="P11" s="56">
        <v>4</v>
      </c>
      <c r="Q11" s="50">
        <v>6.25</v>
      </c>
      <c r="R11" s="45">
        <v>3</v>
      </c>
      <c r="S11" s="52">
        <v>4.6875</v>
      </c>
      <c r="T11" s="53">
        <v>1092</v>
      </c>
      <c r="U11" s="54">
        <v>100</v>
      </c>
    </row>
    <row r="12" spans="1:21" s="19" customFormat="1" ht="15" customHeight="1" x14ac:dyDescent="0.2">
      <c r="A12" s="18" t="s">
        <v>19</v>
      </c>
      <c r="B12" s="20" t="s">
        <v>24</v>
      </c>
      <c r="C12" s="21">
        <v>507</v>
      </c>
      <c r="D12" s="22">
        <v>16</v>
      </c>
      <c r="E12" s="23">
        <v>3.1558000000000002</v>
      </c>
      <c r="F12" s="30">
        <v>16</v>
      </c>
      <c r="G12" s="23">
        <v>3.1558199999999998</v>
      </c>
      <c r="H12" s="24">
        <v>252</v>
      </c>
      <c r="I12" s="23">
        <v>49.704099999999997</v>
      </c>
      <c r="J12" s="24">
        <v>99</v>
      </c>
      <c r="K12" s="23">
        <v>19.527000000000001</v>
      </c>
      <c r="L12" s="24">
        <v>90</v>
      </c>
      <c r="M12" s="23">
        <v>17.751000000000001</v>
      </c>
      <c r="N12" s="30">
        <v>2</v>
      </c>
      <c r="O12" s="23">
        <v>0.39450000000000002</v>
      </c>
      <c r="P12" s="32">
        <v>32</v>
      </c>
      <c r="Q12" s="26">
        <v>6.3116000000000003</v>
      </c>
      <c r="R12" s="22">
        <v>62</v>
      </c>
      <c r="S12" s="27">
        <v>12.2288</v>
      </c>
      <c r="T12" s="28">
        <v>10138</v>
      </c>
      <c r="U12" s="29">
        <v>100</v>
      </c>
    </row>
    <row r="13" spans="1:21" s="19" customFormat="1" ht="15" customHeight="1" x14ac:dyDescent="0.2">
      <c r="A13" s="18" t="s">
        <v>19</v>
      </c>
      <c r="B13" s="55" t="s">
        <v>25</v>
      </c>
      <c r="C13" s="44">
        <v>26</v>
      </c>
      <c r="D13" s="45">
        <v>1</v>
      </c>
      <c r="E13" s="46">
        <v>3.8462000000000001</v>
      </c>
      <c r="F13" s="48">
        <v>0</v>
      </c>
      <c r="G13" s="46">
        <v>0</v>
      </c>
      <c r="H13" s="47">
        <v>10</v>
      </c>
      <c r="I13" s="46">
        <v>38.461500000000001</v>
      </c>
      <c r="J13" s="48">
        <v>0</v>
      </c>
      <c r="K13" s="46">
        <v>0</v>
      </c>
      <c r="L13" s="47">
        <v>15</v>
      </c>
      <c r="M13" s="46">
        <v>57.692</v>
      </c>
      <c r="N13" s="47">
        <v>0</v>
      </c>
      <c r="O13" s="46">
        <v>0</v>
      </c>
      <c r="P13" s="49">
        <v>0</v>
      </c>
      <c r="Q13" s="50">
        <v>0</v>
      </c>
      <c r="R13" s="57">
        <v>4</v>
      </c>
      <c r="S13" s="52">
        <v>15.384600000000001</v>
      </c>
      <c r="T13" s="53">
        <v>1868</v>
      </c>
      <c r="U13" s="54">
        <v>100</v>
      </c>
    </row>
    <row r="14" spans="1:21" s="19" customFormat="1" ht="15" customHeight="1" x14ac:dyDescent="0.2">
      <c r="A14" s="18" t="s">
        <v>19</v>
      </c>
      <c r="B14" s="20" t="s">
        <v>26</v>
      </c>
      <c r="C14" s="33">
        <v>24</v>
      </c>
      <c r="D14" s="22">
        <v>0</v>
      </c>
      <c r="E14" s="23">
        <v>0</v>
      </c>
      <c r="F14" s="24">
        <v>1</v>
      </c>
      <c r="G14" s="23">
        <v>4.1666699999999999</v>
      </c>
      <c r="H14" s="30">
        <v>14</v>
      </c>
      <c r="I14" s="23">
        <v>58.333300000000001</v>
      </c>
      <c r="J14" s="30">
        <v>4</v>
      </c>
      <c r="K14" s="23">
        <v>16.667000000000002</v>
      </c>
      <c r="L14" s="30">
        <v>5</v>
      </c>
      <c r="M14" s="23">
        <v>20.832999999999998</v>
      </c>
      <c r="N14" s="24">
        <v>0</v>
      </c>
      <c r="O14" s="23">
        <v>0</v>
      </c>
      <c r="P14" s="25">
        <v>0</v>
      </c>
      <c r="Q14" s="26">
        <v>0</v>
      </c>
      <c r="R14" s="22">
        <v>4</v>
      </c>
      <c r="S14" s="27">
        <v>16.666699999999999</v>
      </c>
      <c r="T14" s="28">
        <v>1238</v>
      </c>
      <c r="U14" s="29">
        <v>100</v>
      </c>
    </row>
    <row r="15" spans="1:21" s="19" customFormat="1" ht="15" customHeight="1" x14ac:dyDescent="0.2">
      <c r="A15" s="18" t="s">
        <v>19</v>
      </c>
      <c r="B15" s="55" t="s">
        <v>27</v>
      </c>
      <c r="C15" s="58">
        <v>65</v>
      </c>
      <c r="D15" s="45">
        <v>0</v>
      </c>
      <c r="E15" s="46">
        <v>0</v>
      </c>
      <c r="F15" s="47">
        <v>0</v>
      </c>
      <c r="G15" s="46">
        <v>0</v>
      </c>
      <c r="H15" s="47">
        <v>6</v>
      </c>
      <c r="I15" s="46">
        <v>9.2308000000000003</v>
      </c>
      <c r="J15" s="48">
        <v>45</v>
      </c>
      <c r="K15" s="46">
        <v>69.230999999999995</v>
      </c>
      <c r="L15" s="47">
        <v>10</v>
      </c>
      <c r="M15" s="46">
        <v>15.385</v>
      </c>
      <c r="N15" s="48">
        <v>0</v>
      </c>
      <c r="O15" s="46">
        <v>0</v>
      </c>
      <c r="P15" s="49">
        <v>4</v>
      </c>
      <c r="Q15" s="50">
        <v>6.1538000000000004</v>
      </c>
      <c r="R15" s="45">
        <v>2</v>
      </c>
      <c r="S15" s="52">
        <v>3.0769000000000002</v>
      </c>
      <c r="T15" s="53">
        <v>235</v>
      </c>
      <c r="U15" s="54">
        <v>100</v>
      </c>
    </row>
    <row r="16" spans="1:21" s="19" customFormat="1" ht="15" customHeight="1" x14ac:dyDescent="0.2">
      <c r="A16" s="18" t="s">
        <v>19</v>
      </c>
      <c r="B16" s="20" t="s">
        <v>28</v>
      </c>
      <c r="C16" s="33">
        <v>29</v>
      </c>
      <c r="D16" s="31">
        <v>0</v>
      </c>
      <c r="E16" s="23">
        <v>0</v>
      </c>
      <c r="F16" s="30">
        <v>0</v>
      </c>
      <c r="G16" s="23">
        <v>0</v>
      </c>
      <c r="H16" s="24">
        <v>0</v>
      </c>
      <c r="I16" s="23">
        <v>0</v>
      </c>
      <c r="J16" s="30">
        <v>29</v>
      </c>
      <c r="K16" s="23">
        <v>100</v>
      </c>
      <c r="L16" s="24">
        <v>0</v>
      </c>
      <c r="M16" s="23">
        <v>0</v>
      </c>
      <c r="N16" s="30">
        <v>0</v>
      </c>
      <c r="O16" s="23">
        <v>0</v>
      </c>
      <c r="P16" s="25">
        <v>0</v>
      </c>
      <c r="Q16" s="26">
        <v>0</v>
      </c>
      <c r="R16" s="22">
        <v>0</v>
      </c>
      <c r="S16" s="27">
        <v>0</v>
      </c>
      <c r="T16" s="28">
        <v>221</v>
      </c>
      <c r="U16" s="29">
        <v>100</v>
      </c>
    </row>
    <row r="17" spans="1:21" s="19" customFormat="1" ht="15" customHeight="1" x14ac:dyDescent="0.2">
      <c r="A17" s="18" t="s">
        <v>19</v>
      </c>
      <c r="B17" s="55" t="s">
        <v>29</v>
      </c>
      <c r="C17" s="44">
        <v>604</v>
      </c>
      <c r="D17" s="45">
        <v>0</v>
      </c>
      <c r="E17" s="46">
        <v>0</v>
      </c>
      <c r="F17" s="48">
        <v>0</v>
      </c>
      <c r="G17" s="46">
        <v>0</v>
      </c>
      <c r="H17" s="47">
        <v>142</v>
      </c>
      <c r="I17" s="46">
        <v>23.509899999999998</v>
      </c>
      <c r="J17" s="48">
        <v>300</v>
      </c>
      <c r="K17" s="46">
        <v>49.668999999999997</v>
      </c>
      <c r="L17" s="48">
        <v>145</v>
      </c>
      <c r="M17" s="46">
        <v>24.007000000000001</v>
      </c>
      <c r="N17" s="48">
        <v>0</v>
      </c>
      <c r="O17" s="46">
        <v>0</v>
      </c>
      <c r="P17" s="56">
        <v>17</v>
      </c>
      <c r="Q17" s="50">
        <v>2.8146</v>
      </c>
      <c r="R17" s="45">
        <v>17</v>
      </c>
      <c r="S17" s="52">
        <v>2.8146</v>
      </c>
      <c r="T17" s="53">
        <v>3952</v>
      </c>
      <c r="U17" s="54">
        <v>100</v>
      </c>
    </row>
    <row r="18" spans="1:21" s="19" customFormat="1" ht="15" customHeight="1" x14ac:dyDescent="0.2">
      <c r="A18" s="18" t="s">
        <v>19</v>
      </c>
      <c r="B18" s="20" t="s">
        <v>30</v>
      </c>
      <c r="C18" s="21">
        <v>1332</v>
      </c>
      <c r="D18" s="31">
        <v>3</v>
      </c>
      <c r="E18" s="23">
        <v>0.22520000000000001</v>
      </c>
      <c r="F18" s="24">
        <v>14</v>
      </c>
      <c r="G18" s="23">
        <v>1.05105</v>
      </c>
      <c r="H18" s="24">
        <v>113</v>
      </c>
      <c r="I18" s="23">
        <v>8.4834999999999994</v>
      </c>
      <c r="J18" s="24">
        <v>816</v>
      </c>
      <c r="K18" s="23">
        <v>61.261000000000003</v>
      </c>
      <c r="L18" s="24">
        <v>336</v>
      </c>
      <c r="M18" s="23">
        <v>25.225000000000001</v>
      </c>
      <c r="N18" s="24">
        <v>1</v>
      </c>
      <c r="O18" s="23">
        <v>7.51E-2</v>
      </c>
      <c r="P18" s="25">
        <v>49</v>
      </c>
      <c r="Q18" s="26">
        <v>3.6787000000000001</v>
      </c>
      <c r="R18" s="22">
        <v>25</v>
      </c>
      <c r="S18" s="27">
        <v>1.8769</v>
      </c>
      <c r="T18" s="28">
        <v>2407</v>
      </c>
      <c r="U18" s="29">
        <v>100</v>
      </c>
    </row>
    <row r="19" spans="1:21" s="19" customFormat="1" ht="15" customHeight="1" x14ac:dyDescent="0.2">
      <c r="A19" s="18" t="s">
        <v>31</v>
      </c>
      <c r="B19" s="55" t="s">
        <v>32</v>
      </c>
      <c r="C19" s="44">
        <v>4</v>
      </c>
      <c r="D19" s="45">
        <v>0</v>
      </c>
      <c r="E19" s="46">
        <v>0</v>
      </c>
      <c r="F19" s="47">
        <v>0</v>
      </c>
      <c r="G19" s="46">
        <v>0</v>
      </c>
      <c r="H19" s="47">
        <v>1</v>
      </c>
      <c r="I19" s="46">
        <v>25</v>
      </c>
      <c r="J19" s="47">
        <v>0</v>
      </c>
      <c r="K19" s="46">
        <v>0</v>
      </c>
      <c r="L19" s="47">
        <v>1</v>
      </c>
      <c r="M19" s="46">
        <v>25</v>
      </c>
      <c r="N19" s="47">
        <v>2</v>
      </c>
      <c r="O19" s="46">
        <v>50</v>
      </c>
      <c r="P19" s="49">
        <v>0</v>
      </c>
      <c r="Q19" s="50">
        <v>0</v>
      </c>
      <c r="R19" s="45">
        <v>1</v>
      </c>
      <c r="S19" s="52">
        <v>25</v>
      </c>
      <c r="T19" s="71">
        <v>290</v>
      </c>
      <c r="U19" s="72">
        <v>100</v>
      </c>
    </row>
    <row r="20" spans="1:21" s="19" customFormat="1" ht="15" customHeight="1" x14ac:dyDescent="0.2">
      <c r="A20" s="18" t="s">
        <v>19</v>
      </c>
      <c r="B20" s="20" t="s">
        <v>33</v>
      </c>
      <c r="C20" s="33">
        <v>2</v>
      </c>
      <c r="D20" s="31">
        <v>0</v>
      </c>
      <c r="E20" s="23">
        <v>0</v>
      </c>
      <c r="F20" s="30">
        <v>0</v>
      </c>
      <c r="G20" s="23">
        <v>0</v>
      </c>
      <c r="H20" s="24">
        <v>1</v>
      </c>
      <c r="I20" s="23">
        <v>50</v>
      </c>
      <c r="J20" s="30">
        <v>0</v>
      </c>
      <c r="K20" s="23">
        <v>0</v>
      </c>
      <c r="L20" s="30">
        <v>0</v>
      </c>
      <c r="M20" s="23">
        <v>0</v>
      </c>
      <c r="N20" s="30">
        <v>0</v>
      </c>
      <c r="O20" s="23">
        <v>0</v>
      </c>
      <c r="P20" s="25">
        <v>1</v>
      </c>
      <c r="Q20" s="26">
        <v>50</v>
      </c>
      <c r="R20" s="22">
        <v>0</v>
      </c>
      <c r="S20" s="27">
        <v>0</v>
      </c>
      <c r="T20" s="28">
        <v>720</v>
      </c>
      <c r="U20" s="29">
        <v>100</v>
      </c>
    </row>
    <row r="21" spans="1:21" s="19" customFormat="1" ht="15" customHeight="1" x14ac:dyDescent="0.2">
      <c r="A21" s="18" t="s">
        <v>19</v>
      </c>
      <c r="B21" s="55" t="s">
        <v>34</v>
      </c>
      <c r="C21" s="44">
        <v>508</v>
      </c>
      <c r="D21" s="57">
        <v>0</v>
      </c>
      <c r="E21" s="46">
        <v>0</v>
      </c>
      <c r="F21" s="47">
        <v>0</v>
      </c>
      <c r="G21" s="46">
        <v>0</v>
      </c>
      <c r="H21" s="48">
        <v>57</v>
      </c>
      <c r="I21" s="46">
        <v>11.220499999999999</v>
      </c>
      <c r="J21" s="47">
        <v>274</v>
      </c>
      <c r="K21" s="46">
        <v>53.936999999999998</v>
      </c>
      <c r="L21" s="47">
        <v>148</v>
      </c>
      <c r="M21" s="46">
        <v>29.134</v>
      </c>
      <c r="N21" s="47">
        <v>0</v>
      </c>
      <c r="O21" s="46">
        <v>0</v>
      </c>
      <c r="P21" s="56">
        <v>29</v>
      </c>
      <c r="Q21" s="50">
        <v>5.7087000000000003</v>
      </c>
      <c r="R21" s="57">
        <v>6</v>
      </c>
      <c r="S21" s="52">
        <v>1.1811</v>
      </c>
      <c r="T21" s="53">
        <v>4081</v>
      </c>
      <c r="U21" s="54">
        <v>99.73</v>
      </c>
    </row>
    <row r="22" spans="1:21" s="19" customFormat="1" ht="15" customHeight="1" x14ac:dyDescent="0.2">
      <c r="A22" s="18" t="s">
        <v>19</v>
      </c>
      <c r="B22" s="20" t="s">
        <v>35</v>
      </c>
      <c r="C22" s="21">
        <v>196</v>
      </c>
      <c r="D22" s="22">
        <v>1</v>
      </c>
      <c r="E22" s="23">
        <v>0.51019999999999999</v>
      </c>
      <c r="F22" s="30">
        <v>1</v>
      </c>
      <c r="G22" s="23">
        <v>0.51019999999999999</v>
      </c>
      <c r="H22" s="30">
        <v>24</v>
      </c>
      <c r="I22" s="23">
        <v>12.244899999999999</v>
      </c>
      <c r="J22" s="24">
        <v>57</v>
      </c>
      <c r="K22" s="23">
        <v>29.082000000000001</v>
      </c>
      <c r="L22" s="24">
        <v>100</v>
      </c>
      <c r="M22" s="23">
        <v>51.02</v>
      </c>
      <c r="N22" s="24">
        <v>0</v>
      </c>
      <c r="O22" s="23">
        <v>0</v>
      </c>
      <c r="P22" s="32">
        <v>13</v>
      </c>
      <c r="Q22" s="26">
        <v>6.6326999999999998</v>
      </c>
      <c r="R22" s="31">
        <v>4</v>
      </c>
      <c r="S22" s="27">
        <v>2.0407999999999999</v>
      </c>
      <c r="T22" s="28">
        <v>1879</v>
      </c>
      <c r="U22" s="29">
        <v>100</v>
      </c>
    </row>
    <row r="23" spans="1:21" s="19" customFormat="1" ht="15" customHeight="1" x14ac:dyDescent="0.2">
      <c r="A23" s="18" t="s">
        <v>19</v>
      </c>
      <c r="B23" s="55" t="s">
        <v>36</v>
      </c>
      <c r="C23" s="44">
        <v>40</v>
      </c>
      <c r="D23" s="45">
        <v>0</v>
      </c>
      <c r="E23" s="46">
        <v>0</v>
      </c>
      <c r="F23" s="47">
        <v>0</v>
      </c>
      <c r="G23" s="46">
        <v>0</v>
      </c>
      <c r="H23" s="47">
        <v>7</v>
      </c>
      <c r="I23" s="46">
        <v>17.5</v>
      </c>
      <c r="J23" s="47">
        <v>13</v>
      </c>
      <c r="K23" s="46">
        <v>32.5</v>
      </c>
      <c r="L23" s="47">
        <v>18</v>
      </c>
      <c r="M23" s="46">
        <v>45</v>
      </c>
      <c r="N23" s="47">
        <v>0</v>
      </c>
      <c r="O23" s="46">
        <v>0</v>
      </c>
      <c r="P23" s="56">
        <v>2</v>
      </c>
      <c r="Q23" s="50">
        <v>5</v>
      </c>
      <c r="R23" s="45">
        <v>0</v>
      </c>
      <c r="S23" s="52">
        <v>0</v>
      </c>
      <c r="T23" s="53">
        <v>1365</v>
      </c>
      <c r="U23" s="54">
        <v>100</v>
      </c>
    </row>
    <row r="24" spans="1:21" s="19" customFormat="1" ht="15" customHeight="1" x14ac:dyDescent="0.2">
      <c r="A24" s="18" t="s">
        <v>19</v>
      </c>
      <c r="B24" s="20" t="s">
        <v>37</v>
      </c>
      <c r="C24" s="21">
        <v>189</v>
      </c>
      <c r="D24" s="31">
        <v>1</v>
      </c>
      <c r="E24" s="23">
        <v>0.52910000000000001</v>
      </c>
      <c r="F24" s="24">
        <v>0</v>
      </c>
      <c r="G24" s="23">
        <v>0</v>
      </c>
      <c r="H24" s="30">
        <v>20</v>
      </c>
      <c r="I24" s="23">
        <v>10.582000000000001</v>
      </c>
      <c r="J24" s="24">
        <v>136</v>
      </c>
      <c r="K24" s="23">
        <v>71.957999999999998</v>
      </c>
      <c r="L24" s="24">
        <v>25</v>
      </c>
      <c r="M24" s="23">
        <v>13.228</v>
      </c>
      <c r="N24" s="24">
        <v>2</v>
      </c>
      <c r="O24" s="23">
        <v>1.0582</v>
      </c>
      <c r="P24" s="32">
        <v>5</v>
      </c>
      <c r="Q24" s="26">
        <v>2.6455000000000002</v>
      </c>
      <c r="R24" s="22">
        <v>18</v>
      </c>
      <c r="S24" s="27">
        <v>9.5237999999999996</v>
      </c>
      <c r="T24" s="28">
        <v>1356</v>
      </c>
      <c r="U24" s="29">
        <v>100</v>
      </c>
    </row>
    <row r="25" spans="1:21" s="19" customFormat="1" ht="15" customHeight="1" x14ac:dyDescent="0.2">
      <c r="A25" s="18" t="s">
        <v>19</v>
      </c>
      <c r="B25" s="55" t="s">
        <v>38</v>
      </c>
      <c r="C25" s="58">
        <v>482</v>
      </c>
      <c r="D25" s="45">
        <v>2</v>
      </c>
      <c r="E25" s="46">
        <v>0.41489999999999999</v>
      </c>
      <c r="F25" s="47">
        <v>0</v>
      </c>
      <c r="G25" s="46">
        <v>0</v>
      </c>
      <c r="H25" s="47">
        <v>16</v>
      </c>
      <c r="I25" s="46">
        <v>3.3195000000000001</v>
      </c>
      <c r="J25" s="47">
        <v>116</v>
      </c>
      <c r="K25" s="46">
        <v>24.065999999999999</v>
      </c>
      <c r="L25" s="48">
        <v>317</v>
      </c>
      <c r="M25" s="46">
        <v>65.768000000000001</v>
      </c>
      <c r="N25" s="47">
        <v>0</v>
      </c>
      <c r="O25" s="46">
        <v>0</v>
      </c>
      <c r="P25" s="56">
        <v>31</v>
      </c>
      <c r="Q25" s="50">
        <v>6.4314999999999998</v>
      </c>
      <c r="R25" s="45">
        <v>20</v>
      </c>
      <c r="S25" s="52">
        <v>4.1494</v>
      </c>
      <c r="T25" s="53">
        <v>1407</v>
      </c>
      <c r="U25" s="54">
        <v>100</v>
      </c>
    </row>
    <row r="26" spans="1:21" s="19" customFormat="1" ht="15" customHeight="1" x14ac:dyDescent="0.2">
      <c r="A26" s="18" t="s">
        <v>19</v>
      </c>
      <c r="B26" s="20" t="s">
        <v>39</v>
      </c>
      <c r="C26" s="21">
        <v>873</v>
      </c>
      <c r="D26" s="22">
        <v>3</v>
      </c>
      <c r="E26" s="23">
        <v>0.34360000000000002</v>
      </c>
      <c r="F26" s="30">
        <v>1</v>
      </c>
      <c r="G26" s="23">
        <v>0.11455</v>
      </c>
      <c r="H26" s="30">
        <v>21</v>
      </c>
      <c r="I26" s="23">
        <v>2.4055</v>
      </c>
      <c r="J26" s="24">
        <v>706</v>
      </c>
      <c r="K26" s="23">
        <v>80.870999999999995</v>
      </c>
      <c r="L26" s="24">
        <v>130</v>
      </c>
      <c r="M26" s="23">
        <v>14.891</v>
      </c>
      <c r="N26" s="30">
        <v>0</v>
      </c>
      <c r="O26" s="23">
        <v>0</v>
      </c>
      <c r="P26" s="32">
        <v>12</v>
      </c>
      <c r="Q26" s="26">
        <v>1.3746</v>
      </c>
      <c r="R26" s="22">
        <v>6</v>
      </c>
      <c r="S26" s="27">
        <v>0.68730000000000002</v>
      </c>
      <c r="T26" s="28">
        <v>1367</v>
      </c>
      <c r="U26" s="29">
        <v>100</v>
      </c>
    </row>
    <row r="27" spans="1:21" s="19" customFormat="1" ht="15" customHeight="1" x14ac:dyDescent="0.2">
      <c r="A27" s="18" t="s">
        <v>19</v>
      </c>
      <c r="B27" s="55" t="s">
        <v>40</v>
      </c>
      <c r="C27" s="58">
        <v>0</v>
      </c>
      <c r="D27" s="57">
        <v>0</v>
      </c>
      <c r="E27" s="46">
        <v>0</v>
      </c>
      <c r="F27" s="47">
        <v>0</v>
      </c>
      <c r="G27" s="46">
        <v>0</v>
      </c>
      <c r="H27" s="47">
        <v>0</v>
      </c>
      <c r="I27" s="46">
        <v>0</v>
      </c>
      <c r="J27" s="47">
        <v>0</v>
      </c>
      <c r="K27" s="46">
        <v>0</v>
      </c>
      <c r="L27" s="48">
        <v>0</v>
      </c>
      <c r="M27" s="46">
        <v>0</v>
      </c>
      <c r="N27" s="47">
        <v>0</v>
      </c>
      <c r="O27" s="46">
        <v>0</v>
      </c>
      <c r="P27" s="56">
        <v>0</v>
      </c>
      <c r="Q27" s="50">
        <v>0</v>
      </c>
      <c r="R27" s="45">
        <v>0</v>
      </c>
      <c r="S27" s="52">
        <v>0</v>
      </c>
      <c r="T27" s="53">
        <v>589</v>
      </c>
      <c r="U27" s="54">
        <v>100</v>
      </c>
    </row>
    <row r="28" spans="1:21" s="19" customFormat="1" ht="15" customHeight="1" x14ac:dyDescent="0.2">
      <c r="A28" s="18" t="s">
        <v>19</v>
      </c>
      <c r="B28" s="20" t="s">
        <v>41</v>
      </c>
      <c r="C28" s="33">
        <v>40</v>
      </c>
      <c r="D28" s="31">
        <v>0</v>
      </c>
      <c r="E28" s="23">
        <v>0</v>
      </c>
      <c r="F28" s="24">
        <v>0</v>
      </c>
      <c r="G28" s="23">
        <v>0</v>
      </c>
      <c r="H28" s="24">
        <v>3</v>
      </c>
      <c r="I28" s="23">
        <v>7.5</v>
      </c>
      <c r="J28" s="24">
        <v>31</v>
      </c>
      <c r="K28" s="23">
        <v>77.5</v>
      </c>
      <c r="L28" s="30">
        <v>3</v>
      </c>
      <c r="M28" s="23">
        <v>7.5</v>
      </c>
      <c r="N28" s="24">
        <v>0</v>
      </c>
      <c r="O28" s="23">
        <v>0</v>
      </c>
      <c r="P28" s="25">
        <v>3</v>
      </c>
      <c r="Q28" s="26">
        <v>7.5</v>
      </c>
      <c r="R28" s="31">
        <v>0</v>
      </c>
      <c r="S28" s="27">
        <v>0</v>
      </c>
      <c r="T28" s="28">
        <v>1434</v>
      </c>
      <c r="U28" s="29">
        <v>100</v>
      </c>
    </row>
    <row r="29" spans="1:21" s="19" customFormat="1" ht="15" customHeight="1" x14ac:dyDescent="0.2">
      <c r="A29" s="18" t="s">
        <v>19</v>
      </c>
      <c r="B29" s="55" t="s">
        <v>42</v>
      </c>
      <c r="C29" s="44">
        <v>61</v>
      </c>
      <c r="D29" s="45">
        <v>0</v>
      </c>
      <c r="E29" s="46">
        <v>0</v>
      </c>
      <c r="F29" s="47">
        <v>0</v>
      </c>
      <c r="G29" s="46">
        <v>0</v>
      </c>
      <c r="H29" s="48">
        <v>28</v>
      </c>
      <c r="I29" s="46">
        <v>45.901600000000002</v>
      </c>
      <c r="J29" s="47">
        <v>11</v>
      </c>
      <c r="K29" s="46">
        <v>18.033000000000001</v>
      </c>
      <c r="L29" s="48">
        <v>20</v>
      </c>
      <c r="M29" s="46">
        <v>32.786999999999999</v>
      </c>
      <c r="N29" s="47">
        <v>0</v>
      </c>
      <c r="O29" s="46">
        <v>0</v>
      </c>
      <c r="P29" s="56">
        <v>2</v>
      </c>
      <c r="Q29" s="50">
        <v>3.2787000000000002</v>
      </c>
      <c r="R29" s="45">
        <v>6</v>
      </c>
      <c r="S29" s="52">
        <v>9.8361000000000001</v>
      </c>
      <c r="T29" s="53">
        <v>1873</v>
      </c>
      <c r="U29" s="54">
        <v>100</v>
      </c>
    </row>
    <row r="30" spans="1:21" s="19" customFormat="1" ht="15" customHeight="1" x14ac:dyDescent="0.2">
      <c r="A30" s="18" t="s">
        <v>19</v>
      </c>
      <c r="B30" s="20" t="s">
        <v>43</v>
      </c>
      <c r="C30" s="21">
        <v>50</v>
      </c>
      <c r="D30" s="31">
        <v>1</v>
      </c>
      <c r="E30" s="23">
        <v>2</v>
      </c>
      <c r="F30" s="30">
        <v>0</v>
      </c>
      <c r="G30" s="23">
        <v>0</v>
      </c>
      <c r="H30" s="24">
        <v>1</v>
      </c>
      <c r="I30" s="23">
        <v>2</v>
      </c>
      <c r="J30" s="24">
        <v>10</v>
      </c>
      <c r="K30" s="23">
        <v>20</v>
      </c>
      <c r="L30" s="24">
        <v>38</v>
      </c>
      <c r="M30" s="23">
        <v>76</v>
      </c>
      <c r="N30" s="24">
        <v>0</v>
      </c>
      <c r="O30" s="23">
        <v>0</v>
      </c>
      <c r="P30" s="25">
        <v>0</v>
      </c>
      <c r="Q30" s="26">
        <v>0</v>
      </c>
      <c r="R30" s="31">
        <v>0</v>
      </c>
      <c r="S30" s="27">
        <v>0</v>
      </c>
      <c r="T30" s="28">
        <v>3616</v>
      </c>
      <c r="U30" s="29">
        <v>100</v>
      </c>
    </row>
    <row r="31" spans="1:21" s="19" customFormat="1" ht="15" customHeight="1" x14ac:dyDescent="0.2">
      <c r="A31" s="18" t="s">
        <v>19</v>
      </c>
      <c r="B31" s="55" t="s">
        <v>44</v>
      </c>
      <c r="C31" s="58">
        <v>61</v>
      </c>
      <c r="D31" s="45">
        <v>5</v>
      </c>
      <c r="E31" s="46">
        <v>8.1966999999999999</v>
      </c>
      <c r="F31" s="48">
        <v>0</v>
      </c>
      <c r="G31" s="46">
        <v>0</v>
      </c>
      <c r="H31" s="47">
        <v>4</v>
      </c>
      <c r="I31" s="46">
        <v>6.5574000000000003</v>
      </c>
      <c r="J31" s="48">
        <v>37</v>
      </c>
      <c r="K31" s="46">
        <v>60.655999999999999</v>
      </c>
      <c r="L31" s="47">
        <v>13</v>
      </c>
      <c r="M31" s="46">
        <v>21.311</v>
      </c>
      <c r="N31" s="47">
        <v>0</v>
      </c>
      <c r="O31" s="46">
        <v>0</v>
      </c>
      <c r="P31" s="49">
        <v>2</v>
      </c>
      <c r="Q31" s="50">
        <v>3.2787000000000002</v>
      </c>
      <c r="R31" s="57">
        <v>1</v>
      </c>
      <c r="S31" s="52">
        <v>1.6393</v>
      </c>
      <c r="T31" s="53">
        <v>2170</v>
      </c>
      <c r="U31" s="54">
        <v>99.953999999999994</v>
      </c>
    </row>
    <row r="32" spans="1:21" s="19" customFormat="1" ht="15" customHeight="1" x14ac:dyDescent="0.2">
      <c r="A32" s="18" t="s">
        <v>19</v>
      </c>
      <c r="B32" s="20" t="s">
        <v>45</v>
      </c>
      <c r="C32" s="21">
        <v>680</v>
      </c>
      <c r="D32" s="22">
        <v>1</v>
      </c>
      <c r="E32" s="23">
        <v>0.14710000000000001</v>
      </c>
      <c r="F32" s="24">
        <v>0</v>
      </c>
      <c r="G32" s="23">
        <v>0</v>
      </c>
      <c r="H32" s="24">
        <v>4</v>
      </c>
      <c r="I32" s="23">
        <v>0.58819999999999995</v>
      </c>
      <c r="J32" s="24">
        <v>535</v>
      </c>
      <c r="K32" s="23">
        <v>78.676000000000002</v>
      </c>
      <c r="L32" s="30">
        <v>136</v>
      </c>
      <c r="M32" s="23">
        <v>20</v>
      </c>
      <c r="N32" s="30">
        <v>0</v>
      </c>
      <c r="O32" s="23">
        <v>0</v>
      </c>
      <c r="P32" s="32">
        <v>4</v>
      </c>
      <c r="Q32" s="26">
        <v>0.58819999999999995</v>
      </c>
      <c r="R32" s="22">
        <v>0</v>
      </c>
      <c r="S32" s="27">
        <v>0</v>
      </c>
      <c r="T32" s="28">
        <v>978</v>
      </c>
      <c r="U32" s="29">
        <v>100</v>
      </c>
    </row>
    <row r="33" spans="1:21" s="19" customFormat="1" ht="15" customHeight="1" x14ac:dyDescent="0.2">
      <c r="A33" s="18" t="s">
        <v>19</v>
      </c>
      <c r="B33" s="55" t="s">
        <v>46</v>
      </c>
      <c r="C33" s="44">
        <v>193</v>
      </c>
      <c r="D33" s="57">
        <v>1</v>
      </c>
      <c r="E33" s="46">
        <v>0.5181</v>
      </c>
      <c r="F33" s="47">
        <v>1</v>
      </c>
      <c r="G33" s="46">
        <v>0.51812999999999998</v>
      </c>
      <c r="H33" s="48">
        <v>4</v>
      </c>
      <c r="I33" s="46">
        <v>2.0724999999999998</v>
      </c>
      <c r="J33" s="47">
        <v>139</v>
      </c>
      <c r="K33" s="46">
        <v>72.021000000000001</v>
      </c>
      <c r="L33" s="47">
        <v>47</v>
      </c>
      <c r="M33" s="46">
        <v>24.352</v>
      </c>
      <c r="N33" s="48">
        <v>0</v>
      </c>
      <c r="O33" s="46">
        <v>0</v>
      </c>
      <c r="P33" s="56">
        <v>1</v>
      </c>
      <c r="Q33" s="50">
        <v>0.5181</v>
      </c>
      <c r="R33" s="57">
        <v>3</v>
      </c>
      <c r="S33" s="52">
        <v>1.5544</v>
      </c>
      <c r="T33" s="53">
        <v>2372</v>
      </c>
      <c r="U33" s="54">
        <v>100</v>
      </c>
    </row>
    <row r="34" spans="1:21" s="19" customFormat="1" ht="15" customHeight="1" x14ac:dyDescent="0.2">
      <c r="A34" s="18" t="s">
        <v>19</v>
      </c>
      <c r="B34" s="20" t="s">
        <v>47</v>
      </c>
      <c r="C34" s="33">
        <v>0</v>
      </c>
      <c r="D34" s="22">
        <v>0</v>
      </c>
      <c r="E34" s="23">
        <v>0</v>
      </c>
      <c r="F34" s="24">
        <v>0</v>
      </c>
      <c r="G34" s="23">
        <v>0</v>
      </c>
      <c r="H34" s="30">
        <v>0</v>
      </c>
      <c r="I34" s="23">
        <v>0</v>
      </c>
      <c r="J34" s="24">
        <v>0</v>
      </c>
      <c r="K34" s="23">
        <v>0</v>
      </c>
      <c r="L34" s="30">
        <v>0</v>
      </c>
      <c r="M34" s="23">
        <v>0</v>
      </c>
      <c r="N34" s="30">
        <v>0</v>
      </c>
      <c r="O34" s="23">
        <v>0</v>
      </c>
      <c r="P34" s="25">
        <v>0</v>
      </c>
      <c r="Q34" s="26">
        <v>0</v>
      </c>
      <c r="R34" s="31">
        <v>0</v>
      </c>
      <c r="S34" s="27">
        <v>0</v>
      </c>
      <c r="T34" s="28">
        <v>825</v>
      </c>
      <c r="U34" s="29">
        <v>100</v>
      </c>
    </row>
    <row r="35" spans="1:21" s="19" customFormat="1" ht="15" customHeight="1" x14ac:dyDescent="0.2">
      <c r="A35" s="18" t="s">
        <v>19</v>
      </c>
      <c r="B35" s="55" t="s">
        <v>48</v>
      </c>
      <c r="C35" s="58">
        <v>94</v>
      </c>
      <c r="D35" s="57">
        <v>4</v>
      </c>
      <c r="E35" s="46">
        <v>4.2553000000000001</v>
      </c>
      <c r="F35" s="47">
        <v>0</v>
      </c>
      <c r="G35" s="46">
        <v>0</v>
      </c>
      <c r="H35" s="48">
        <v>16</v>
      </c>
      <c r="I35" s="46">
        <v>17.0213</v>
      </c>
      <c r="J35" s="47">
        <v>50</v>
      </c>
      <c r="K35" s="46">
        <v>53.191000000000003</v>
      </c>
      <c r="L35" s="48">
        <v>15</v>
      </c>
      <c r="M35" s="46">
        <v>15.957000000000001</v>
      </c>
      <c r="N35" s="47">
        <v>0</v>
      </c>
      <c r="O35" s="46">
        <v>0</v>
      </c>
      <c r="P35" s="56">
        <v>9</v>
      </c>
      <c r="Q35" s="50">
        <v>9.5745000000000005</v>
      </c>
      <c r="R35" s="57">
        <v>0</v>
      </c>
      <c r="S35" s="52">
        <v>0</v>
      </c>
      <c r="T35" s="53">
        <v>1064</v>
      </c>
      <c r="U35" s="54">
        <v>100</v>
      </c>
    </row>
    <row r="36" spans="1:21" s="19" customFormat="1" ht="15" customHeight="1" x14ac:dyDescent="0.2">
      <c r="A36" s="18" t="s">
        <v>19</v>
      </c>
      <c r="B36" s="20" t="s">
        <v>49</v>
      </c>
      <c r="C36" s="33">
        <v>530</v>
      </c>
      <c r="D36" s="31">
        <v>5</v>
      </c>
      <c r="E36" s="23">
        <v>0.94340000000000002</v>
      </c>
      <c r="F36" s="24">
        <v>9</v>
      </c>
      <c r="G36" s="23">
        <v>1.69811</v>
      </c>
      <c r="H36" s="24">
        <v>204</v>
      </c>
      <c r="I36" s="23">
        <v>38.490600000000001</v>
      </c>
      <c r="J36" s="30">
        <v>183</v>
      </c>
      <c r="K36" s="23">
        <v>34.527999999999999</v>
      </c>
      <c r="L36" s="30">
        <v>88</v>
      </c>
      <c r="M36" s="23">
        <v>16.603999999999999</v>
      </c>
      <c r="N36" s="24">
        <v>12</v>
      </c>
      <c r="O36" s="23">
        <v>2.2642000000000002</v>
      </c>
      <c r="P36" s="32">
        <v>29</v>
      </c>
      <c r="Q36" s="26">
        <v>5.4717000000000002</v>
      </c>
      <c r="R36" s="22">
        <v>53</v>
      </c>
      <c r="S36" s="27">
        <v>10</v>
      </c>
      <c r="T36" s="28">
        <v>658</v>
      </c>
      <c r="U36" s="29">
        <v>100</v>
      </c>
    </row>
    <row r="37" spans="1:21" s="19" customFormat="1" ht="15" customHeight="1" x14ac:dyDescent="0.2">
      <c r="A37" s="18" t="s">
        <v>19</v>
      </c>
      <c r="B37" s="55" t="s">
        <v>50</v>
      </c>
      <c r="C37" s="44">
        <v>4</v>
      </c>
      <c r="D37" s="45">
        <v>0</v>
      </c>
      <c r="E37" s="46">
        <v>0</v>
      </c>
      <c r="F37" s="47">
        <v>0</v>
      </c>
      <c r="G37" s="46">
        <v>0</v>
      </c>
      <c r="H37" s="47">
        <v>1</v>
      </c>
      <c r="I37" s="46">
        <v>25</v>
      </c>
      <c r="J37" s="47">
        <v>0</v>
      </c>
      <c r="K37" s="46">
        <v>0</v>
      </c>
      <c r="L37" s="47">
        <v>3</v>
      </c>
      <c r="M37" s="46">
        <v>75</v>
      </c>
      <c r="N37" s="48">
        <v>0</v>
      </c>
      <c r="O37" s="46">
        <v>0</v>
      </c>
      <c r="P37" s="56">
        <v>0</v>
      </c>
      <c r="Q37" s="50">
        <v>0</v>
      </c>
      <c r="R37" s="45">
        <v>0</v>
      </c>
      <c r="S37" s="52">
        <v>0</v>
      </c>
      <c r="T37" s="53">
        <v>483</v>
      </c>
      <c r="U37" s="54">
        <v>100</v>
      </c>
    </row>
    <row r="38" spans="1:21" s="19" customFormat="1" ht="15" customHeight="1" x14ac:dyDescent="0.2">
      <c r="A38" s="18" t="s">
        <v>19</v>
      </c>
      <c r="B38" s="20" t="s">
        <v>51</v>
      </c>
      <c r="C38" s="21">
        <v>74</v>
      </c>
      <c r="D38" s="22">
        <v>0</v>
      </c>
      <c r="E38" s="23">
        <v>0</v>
      </c>
      <c r="F38" s="24">
        <v>0</v>
      </c>
      <c r="G38" s="23">
        <v>0</v>
      </c>
      <c r="H38" s="24">
        <v>23</v>
      </c>
      <c r="I38" s="23">
        <v>31.081099999999999</v>
      </c>
      <c r="J38" s="24">
        <v>38</v>
      </c>
      <c r="K38" s="23">
        <v>51.350999999999999</v>
      </c>
      <c r="L38" s="24">
        <v>12</v>
      </c>
      <c r="M38" s="23">
        <v>16.216000000000001</v>
      </c>
      <c r="N38" s="24">
        <v>0</v>
      </c>
      <c r="O38" s="23">
        <v>0</v>
      </c>
      <c r="P38" s="25">
        <v>1</v>
      </c>
      <c r="Q38" s="26">
        <v>1.3513999999999999</v>
      </c>
      <c r="R38" s="22">
        <v>0</v>
      </c>
      <c r="S38" s="27">
        <v>0</v>
      </c>
      <c r="T38" s="28">
        <v>2577</v>
      </c>
      <c r="U38" s="29">
        <v>100</v>
      </c>
    </row>
    <row r="39" spans="1:21" s="19" customFormat="1" ht="15" customHeight="1" x14ac:dyDescent="0.2">
      <c r="A39" s="18" t="s">
        <v>19</v>
      </c>
      <c r="B39" s="55" t="s">
        <v>52</v>
      </c>
      <c r="C39" s="44">
        <v>15</v>
      </c>
      <c r="D39" s="57">
        <v>3</v>
      </c>
      <c r="E39" s="46">
        <v>20</v>
      </c>
      <c r="F39" s="47">
        <v>0</v>
      </c>
      <c r="G39" s="46">
        <v>0</v>
      </c>
      <c r="H39" s="48">
        <v>10</v>
      </c>
      <c r="I39" s="46">
        <v>66.666700000000006</v>
      </c>
      <c r="J39" s="47">
        <v>0</v>
      </c>
      <c r="K39" s="46">
        <v>0</v>
      </c>
      <c r="L39" s="48">
        <v>2</v>
      </c>
      <c r="M39" s="46">
        <v>13.333</v>
      </c>
      <c r="N39" s="47">
        <v>0</v>
      </c>
      <c r="O39" s="46">
        <v>0</v>
      </c>
      <c r="P39" s="56">
        <v>0</v>
      </c>
      <c r="Q39" s="50">
        <v>0</v>
      </c>
      <c r="R39" s="45">
        <v>6</v>
      </c>
      <c r="S39" s="52">
        <v>40</v>
      </c>
      <c r="T39" s="53">
        <v>880</v>
      </c>
      <c r="U39" s="54">
        <v>100</v>
      </c>
    </row>
    <row r="40" spans="1:21" s="19" customFormat="1" ht="15" customHeight="1" x14ac:dyDescent="0.2">
      <c r="A40" s="18" t="s">
        <v>19</v>
      </c>
      <c r="B40" s="20" t="s">
        <v>53</v>
      </c>
      <c r="C40" s="33">
        <v>182</v>
      </c>
      <c r="D40" s="22">
        <v>0</v>
      </c>
      <c r="E40" s="23">
        <v>0</v>
      </c>
      <c r="F40" s="24">
        <v>1</v>
      </c>
      <c r="G40" s="23">
        <v>0.54944999999999999</v>
      </c>
      <c r="H40" s="24">
        <v>17</v>
      </c>
      <c r="I40" s="23">
        <v>9.3407</v>
      </c>
      <c r="J40" s="30">
        <v>71</v>
      </c>
      <c r="K40" s="23">
        <v>39.011000000000003</v>
      </c>
      <c r="L40" s="30">
        <v>84</v>
      </c>
      <c r="M40" s="23">
        <v>46.154000000000003</v>
      </c>
      <c r="N40" s="24">
        <v>0</v>
      </c>
      <c r="O40" s="23">
        <v>0</v>
      </c>
      <c r="P40" s="25">
        <v>9</v>
      </c>
      <c r="Q40" s="26">
        <v>4.9451000000000001</v>
      </c>
      <c r="R40" s="22">
        <v>3</v>
      </c>
      <c r="S40" s="27">
        <v>1.6484000000000001</v>
      </c>
      <c r="T40" s="28">
        <v>4916</v>
      </c>
      <c r="U40" s="29">
        <v>100</v>
      </c>
    </row>
    <row r="41" spans="1:21" s="19" customFormat="1" ht="15" customHeight="1" x14ac:dyDescent="0.2">
      <c r="A41" s="18" t="s">
        <v>19</v>
      </c>
      <c r="B41" s="55" t="s">
        <v>54</v>
      </c>
      <c r="C41" s="44">
        <v>142</v>
      </c>
      <c r="D41" s="57">
        <v>0</v>
      </c>
      <c r="E41" s="46">
        <v>0</v>
      </c>
      <c r="F41" s="47">
        <v>0</v>
      </c>
      <c r="G41" s="46">
        <v>0</v>
      </c>
      <c r="H41" s="47">
        <v>23</v>
      </c>
      <c r="I41" s="46">
        <v>16.197199999999999</v>
      </c>
      <c r="J41" s="47">
        <v>92</v>
      </c>
      <c r="K41" s="46">
        <v>64.789000000000001</v>
      </c>
      <c r="L41" s="48">
        <v>24</v>
      </c>
      <c r="M41" s="46">
        <v>16.901</v>
      </c>
      <c r="N41" s="48">
        <v>0</v>
      </c>
      <c r="O41" s="46">
        <v>0</v>
      </c>
      <c r="P41" s="49">
        <v>3</v>
      </c>
      <c r="Q41" s="50">
        <v>2.1126999999999998</v>
      </c>
      <c r="R41" s="57">
        <v>7</v>
      </c>
      <c r="S41" s="52">
        <v>4.9295999999999998</v>
      </c>
      <c r="T41" s="53">
        <v>2618</v>
      </c>
      <c r="U41" s="54">
        <v>100</v>
      </c>
    </row>
    <row r="42" spans="1:21" s="19" customFormat="1" ht="15" customHeight="1" x14ac:dyDescent="0.2">
      <c r="A42" s="18" t="s">
        <v>19</v>
      </c>
      <c r="B42" s="20" t="s">
        <v>55</v>
      </c>
      <c r="C42" s="33">
        <v>7</v>
      </c>
      <c r="D42" s="22">
        <v>0</v>
      </c>
      <c r="E42" s="23">
        <v>0</v>
      </c>
      <c r="F42" s="24">
        <v>0</v>
      </c>
      <c r="G42" s="23">
        <v>0</v>
      </c>
      <c r="H42" s="24">
        <v>0</v>
      </c>
      <c r="I42" s="23">
        <v>0</v>
      </c>
      <c r="J42" s="30">
        <v>2</v>
      </c>
      <c r="K42" s="23">
        <v>28.571000000000002</v>
      </c>
      <c r="L42" s="30">
        <v>5</v>
      </c>
      <c r="M42" s="23">
        <v>71.429000000000002</v>
      </c>
      <c r="N42" s="30">
        <v>0</v>
      </c>
      <c r="O42" s="23">
        <v>0</v>
      </c>
      <c r="P42" s="25">
        <v>0</v>
      </c>
      <c r="Q42" s="26">
        <v>0</v>
      </c>
      <c r="R42" s="22">
        <v>0</v>
      </c>
      <c r="S42" s="27">
        <v>0</v>
      </c>
      <c r="T42" s="28">
        <v>481</v>
      </c>
      <c r="U42" s="29">
        <v>100</v>
      </c>
    </row>
    <row r="43" spans="1:21" s="19" customFormat="1" ht="15" customHeight="1" x14ac:dyDescent="0.2">
      <c r="A43" s="18" t="s">
        <v>19</v>
      </c>
      <c r="B43" s="55" t="s">
        <v>56</v>
      </c>
      <c r="C43" s="44">
        <v>1119</v>
      </c>
      <c r="D43" s="45">
        <v>0</v>
      </c>
      <c r="E43" s="46">
        <v>0</v>
      </c>
      <c r="F43" s="47">
        <v>3</v>
      </c>
      <c r="G43" s="46">
        <v>0.2681</v>
      </c>
      <c r="H43" s="48">
        <v>9</v>
      </c>
      <c r="I43" s="46">
        <v>0.80430000000000001</v>
      </c>
      <c r="J43" s="47">
        <v>996</v>
      </c>
      <c r="K43" s="46">
        <v>89.007999999999996</v>
      </c>
      <c r="L43" s="47">
        <v>71</v>
      </c>
      <c r="M43" s="46">
        <v>6.3449999999999998</v>
      </c>
      <c r="N43" s="47">
        <v>0</v>
      </c>
      <c r="O43" s="46">
        <v>0</v>
      </c>
      <c r="P43" s="49">
        <v>40</v>
      </c>
      <c r="Q43" s="50">
        <v>3.5746000000000002</v>
      </c>
      <c r="R43" s="57">
        <v>14</v>
      </c>
      <c r="S43" s="52">
        <v>1.2511000000000001</v>
      </c>
      <c r="T43" s="53">
        <v>3631</v>
      </c>
      <c r="U43" s="54">
        <v>100</v>
      </c>
    </row>
    <row r="44" spans="1:21" s="19" customFormat="1" ht="15" customHeight="1" x14ac:dyDescent="0.2">
      <c r="A44" s="18" t="s">
        <v>19</v>
      </c>
      <c r="B44" s="20" t="s">
        <v>57</v>
      </c>
      <c r="C44" s="21">
        <v>151</v>
      </c>
      <c r="D44" s="22">
        <v>35</v>
      </c>
      <c r="E44" s="23">
        <v>23.178799999999999</v>
      </c>
      <c r="F44" s="30">
        <v>2</v>
      </c>
      <c r="G44" s="23">
        <v>1.3245</v>
      </c>
      <c r="H44" s="24">
        <v>21</v>
      </c>
      <c r="I44" s="23">
        <v>13.907299999999999</v>
      </c>
      <c r="J44" s="24">
        <v>9</v>
      </c>
      <c r="K44" s="23">
        <v>5.96</v>
      </c>
      <c r="L44" s="24">
        <v>67</v>
      </c>
      <c r="M44" s="23">
        <v>44.371000000000002</v>
      </c>
      <c r="N44" s="30">
        <v>0</v>
      </c>
      <c r="O44" s="23">
        <v>0</v>
      </c>
      <c r="P44" s="32">
        <v>17</v>
      </c>
      <c r="Q44" s="26">
        <v>11.2583</v>
      </c>
      <c r="R44" s="31">
        <v>3</v>
      </c>
      <c r="S44" s="27">
        <v>1.9867999999999999</v>
      </c>
      <c r="T44" s="28">
        <v>1815</v>
      </c>
      <c r="U44" s="29">
        <v>100</v>
      </c>
    </row>
    <row r="45" spans="1:21" s="19" customFormat="1" ht="15" customHeight="1" x14ac:dyDescent="0.2">
      <c r="A45" s="18" t="s">
        <v>19</v>
      </c>
      <c r="B45" s="55" t="s">
        <v>58</v>
      </c>
      <c r="C45" s="44">
        <v>23</v>
      </c>
      <c r="D45" s="57">
        <v>0</v>
      </c>
      <c r="E45" s="46">
        <v>0</v>
      </c>
      <c r="F45" s="47">
        <v>0</v>
      </c>
      <c r="G45" s="46">
        <v>0</v>
      </c>
      <c r="H45" s="48">
        <v>14</v>
      </c>
      <c r="I45" s="46">
        <v>60.869599999999998</v>
      </c>
      <c r="J45" s="47">
        <v>0</v>
      </c>
      <c r="K45" s="46">
        <v>0</v>
      </c>
      <c r="L45" s="48">
        <v>9</v>
      </c>
      <c r="M45" s="46">
        <v>39.130000000000003</v>
      </c>
      <c r="N45" s="47">
        <v>0</v>
      </c>
      <c r="O45" s="46">
        <v>0</v>
      </c>
      <c r="P45" s="49">
        <v>0</v>
      </c>
      <c r="Q45" s="50">
        <v>0</v>
      </c>
      <c r="R45" s="57">
        <v>0</v>
      </c>
      <c r="S45" s="52">
        <v>0</v>
      </c>
      <c r="T45" s="53">
        <v>1283</v>
      </c>
      <c r="U45" s="54">
        <v>100</v>
      </c>
    </row>
    <row r="46" spans="1:21" s="19" customFormat="1" ht="15" customHeight="1" x14ac:dyDescent="0.2">
      <c r="A46" s="18" t="s">
        <v>19</v>
      </c>
      <c r="B46" s="20" t="s">
        <v>59</v>
      </c>
      <c r="C46" s="21">
        <v>408</v>
      </c>
      <c r="D46" s="22">
        <v>1</v>
      </c>
      <c r="E46" s="23">
        <v>0.24510000000000001</v>
      </c>
      <c r="F46" s="24">
        <v>1</v>
      </c>
      <c r="G46" s="23">
        <v>0.24510000000000001</v>
      </c>
      <c r="H46" s="24">
        <v>32</v>
      </c>
      <c r="I46" s="23">
        <v>7.8430999999999997</v>
      </c>
      <c r="J46" s="24">
        <v>243</v>
      </c>
      <c r="K46" s="23">
        <v>59.558999999999997</v>
      </c>
      <c r="L46" s="30">
        <v>113</v>
      </c>
      <c r="M46" s="23">
        <v>27.696000000000002</v>
      </c>
      <c r="N46" s="30">
        <v>0</v>
      </c>
      <c r="O46" s="23">
        <v>0</v>
      </c>
      <c r="P46" s="32">
        <v>18</v>
      </c>
      <c r="Q46" s="26">
        <v>4.4118000000000004</v>
      </c>
      <c r="R46" s="22">
        <v>3</v>
      </c>
      <c r="S46" s="27">
        <v>0.73529999999999995</v>
      </c>
      <c r="T46" s="28">
        <v>3027</v>
      </c>
      <c r="U46" s="29">
        <v>100</v>
      </c>
    </row>
    <row r="47" spans="1:21" s="19" customFormat="1" ht="15" customHeight="1" x14ac:dyDescent="0.2">
      <c r="A47" s="18" t="s">
        <v>19</v>
      </c>
      <c r="B47" s="55" t="s">
        <v>60</v>
      </c>
      <c r="C47" s="58">
        <v>6</v>
      </c>
      <c r="D47" s="45">
        <v>1</v>
      </c>
      <c r="E47" s="46">
        <v>16.666699999999999</v>
      </c>
      <c r="F47" s="48">
        <v>0</v>
      </c>
      <c r="G47" s="46">
        <v>0</v>
      </c>
      <c r="H47" s="48">
        <v>1</v>
      </c>
      <c r="I47" s="46">
        <v>16.666699999999999</v>
      </c>
      <c r="J47" s="48">
        <v>1</v>
      </c>
      <c r="K47" s="46">
        <v>16.667000000000002</v>
      </c>
      <c r="L47" s="48">
        <v>1</v>
      </c>
      <c r="M47" s="46">
        <v>16.667000000000002</v>
      </c>
      <c r="N47" s="47">
        <v>0</v>
      </c>
      <c r="O47" s="46">
        <v>0</v>
      </c>
      <c r="P47" s="49">
        <v>2</v>
      </c>
      <c r="Q47" s="50">
        <v>33.333300000000001</v>
      </c>
      <c r="R47" s="45">
        <v>0</v>
      </c>
      <c r="S47" s="52">
        <v>0</v>
      </c>
      <c r="T47" s="53">
        <v>308</v>
      </c>
      <c r="U47" s="54">
        <v>100</v>
      </c>
    </row>
    <row r="48" spans="1:21" s="19" customFormat="1" ht="15" customHeight="1" x14ac:dyDescent="0.2">
      <c r="A48" s="18" t="s">
        <v>19</v>
      </c>
      <c r="B48" s="20" t="s">
        <v>61</v>
      </c>
      <c r="C48" s="21">
        <v>567</v>
      </c>
      <c r="D48" s="31">
        <v>1</v>
      </c>
      <c r="E48" s="23">
        <v>0.1764</v>
      </c>
      <c r="F48" s="24">
        <v>0</v>
      </c>
      <c r="G48" s="23">
        <v>0</v>
      </c>
      <c r="H48" s="30">
        <v>20</v>
      </c>
      <c r="I48" s="23">
        <v>3.5272999999999999</v>
      </c>
      <c r="J48" s="24">
        <v>345</v>
      </c>
      <c r="K48" s="23">
        <v>60.847000000000001</v>
      </c>
      <c r="L48" s="24">
        <v>175</v>
      </c>
      <c r="M48" s="23">
        <v>30.864000000000001</v>
      </c>
      <c r="N48" s="30">
        <v>0</v>
      </c>
      <c r="O48" s="23">
        <v>0</v>
      </c>
      <c r="P48" s="32">
        <v>26</v>
      </c>
      <c r="Q48" s="26">
        <v>4.5854999999999997</v>
      </c>
      <c r="R48" s="31">
        <v>11</v>
      </c>
      <c r="S48" s="27">
        <v>1.94</v>
      </c>
      <c r="T48" s="28">
        <v>1236</v>
      </c>
      <c r="U48" s="29">
        <v>100</v>
      </c>
    </row>
    <row r="49" spans="1:21" s="19" customFormat="1" ht="15" customHeight="1" x14ac:dyDescent="0.2">
      <c r="A49" s="18" t="s">
        <v>19</v>
      </c>
      <c r="B49" s="55" t="s">
        <v>62</v>
      </c>
      <c r="C49" s="58">
        <v>3</v>
      </c>
      <c r="D49" s="45">
        <v>2</v>
      </c>
      <c r="E49" s="46">
        <v>66.666700000000006</v>
      </c>
      <c r="F49" s="47">
        <v>0</v>
      </c>
      <c r="G49" s="46">
        <v>0</v>
      </c>
      <c r="H49" s="47">
        <v>0</v>
      </c>
      <c r="I49" s="46">
        <v>0</v>
      </c>
      <c r="J49" s="47">
        <v>0</v>
      </c>
      <c r="K49" s="46">
        <v>0</v>
      </c>
      <c r="L49" s="48">
        <v>1</v>
      </c>
      <c r="M49" s="46">
        <v>33.332999999999998</v>
      </c>
      <c r="N49" s="48">
        <v>0</v>
      </c>
      <c r="O49" s="46">
        <v>0</v>
      </c>
      <c r="P49" s="49">
        <v>0</v>
      </c>
      <c r="Q49" s="50">
        <v>0</v>
      </c>
      <c r="R49" s="57">
        <v>0</v>
      </c>
      <c r="S49" s="52">
        <v>0</v>
      </c>
      <c r="T49" s="53">
        <v>688</v>
      </c>
      <c r="U49" s="54">
        <v>100</v>
      </c>
    </row>
    <row r="50" spans="1:21" s="19" customFormat="1" ht="15" customHeight="1" x14ac:dyDescent="0.2">
      <c r="A50" s="18" t="s">
        <v>19</v>
      </c>
      <c r="B50" s="20" t="s">
        <v>63</v>
      </c>
      <c r="C50" s="21">
        <v>1233</v>
      </c>
      <c r="D50" s="22">
        <v>2</v>
      </c>
      <c r="E50" s="23">
        <v>0.16220000000000001</v>
      </c>
      <c r="F50" s="24">
        <v>5</v>
      </c>
      <c r="G50" s="23">
        <v>0.40551999999999999</v>
      </c>
      <c r="H50" s="30">
        <v>67</v>
      </c>
      <c r="I50" s="23">
        <v>5.4339000000000004</v>
      </c>
      <c r="J50" s="24">
        <v>663</v>
      </c>
      <c r="K50" s="23">
        <v>53.771000000000001</v>
      </c>
      <c r="L50" s="24">
        <v>477</v>
      </c>
      <c r="M50" s="23">
        <v>38.686</v>
      </c>
      <c r="N50" s="30">
        <v>0</v>
      </c>
      <c r="O50" s="23">
        <v>0</v>
      </c>
      <c r="P50" s="32">
        <v>19</v>
      </c>
      <c r="Q50" s="26">
        <v>1.5409999999999999</v>
      </c>
      <c r="R50" s="22">
        <v>13</v>
      </c>
      <c r="S50" s="27">
        <v>1.0543</v>
      </c>
      <c r="T50" s="28">
        <v>1818</v>
      </c>
      <c r="U50" s="29">
        <v>100</v>
      </c>
    </row>
    <row r="51" spans="1:21" s="19" customFormat="1" ht="15" customHeight="1" x14ac:dyDescent="0.2">
      <c r="A51" s="18" t="s">
        <v>19</v>
      </c>
      <c r="B51" s="55" t="s">
        <v>64</v>
      </c>
      <c r="C51" s="44">
        <v>2932</v>
      </c>
      <c r="D51" s="45">
        <v>4</v>
      </c>
      <c r="E51" s="46">
        <v>0.13639999999999999</v>
      </c>
      <c r="F51" s="48">
        <v>18</v>
      </c>
      <c r="G51" s="46">
        <v>0.61392000000000002</v>
      </c>
      <c r="H51" s="47">
        <v>1698</v>
      </c>
      <c r="I51" s="46">
        <v>57.912700000000001</v>
      </c>
      <c r="J51" s="47">
        <v>635</v>
      </c>
      <c r="K51" s="46">
        <v>21.658000000000001</v>
      </c>
      <c r="L51" s="47">
        <v>527</v>
      </c>
      <c r="M51" s="46">
        <v>17.974</v>
      </c>
      <c r="N51" s="48">
        <v>2</v>
      </c>
      <c r="O51" s="46">
        <v>6.8199999999999997E-2</v>
      </c>
      <c r="P51" s="49">
        <v>48</v>
      </c>
      <c r="Q51" s="50">
        <v>1.6371</v>
      </c>
      <c r="R51" s="45">
        <v>302</v>
      </c>
      <c r="S51" s="52">
        <v>10.3001</v>
      </c>
      <c r="T51" s="53">
        <v>8616</v>
      </c>
      <c r="U51" s="54">
        <v>100</v>
      </c>
    </row>
    <row r="52" spans="1:21" s="19" customFormat="1" ht="15" customHeight="1" x14ac:dyDescent="0.2">
      <c r="A52" s="18" t="s">
        <v>19</v>
      </c>
      <c r="B52" s="20" t="s">
        <v>65</v>
      </c>
      <c r="C52" s="21">
        <v>39</v>
      </c>
      <c r="D52" s="31">
        <v>0</v>
      </c>
      <c r="E52" s="23">
        <v>0</v>
      </c>
      <c r="F52" s="24">
        <v>0</v>
      </c>
      <c r="G52" s="23">
        <v>0</v>
      </c>
      <c r="H52" s="30">
        <v>8</v>
      </c>
      <c r="I52" s="23">
        <v>20.512799999999999</v>
      </c>
      <c r="J52" s="30">
        <v>0</v>
      </c>
      <c r="K52" s="23">
        <v>0</v>
      </c>
      <c r="L52" s="24">
        <v>30</v>
      </c>
      <c r="M52" s="23">
        <v>76.923000000000002</v>
      </c>
      <c r="N52" s="30">
        <v>0</v>
      </c>
      <c r="O52" s="23">
        <v>0</v>
      </c>
      <c r="P52" s="25">
        <v>1</v>
      </c>
      <c r="Q52" s="26">
        <v>2.5640999999999998</v>
      </c>
      <c r="R52" s="22">
        <v>4</v>
      </c>
      <c r="S52" s="27">
        <v>10.256399999999999</v>
      </c>
      <c r="T52" s="28">
        <v>1009</v>
      </c>
      <c r="U52" s="29">
        <v>100</v>
      </c>
    </row>
    <row r="53" spans="1:21" s="19" customFormat="1" ht="15" customHeight="1" x14ac:dyDescent="0.2">
      <c r="A53" s="18" t="s">
        <v>19</v>
      </c>
      <c r="B53" s="55" t="s">
        <v>66</v>
      </c>
      <c r="C53" s="58">
        <v>2</v>
      </c>
      <c r="D53" s="57">
        <v>0</v>
      </c>
      <c r="E53" s="46">
        <v>0</v>
      </c>
      <c r="F53" s="47">
        <v>0</v>
      </c>
      <c r="G53" s="46">
        <v>0</v>
      </c>
      <c r="H53" s="48">
        <v>0</v>
      </c>
      <c r="I53" s="46">
        <v>0</v>
      </c>
      <c r="J53" s="47">
        <v>0</v>
      </c>
      <c r="K53" s="46">
        <v>0</v>
      </c>
      <c r="L53" s="48">
        <v>2</v>
      </c>
      <c r="M53" s="46">
        <v>100</v>
      </c>
      <c r="N53" s="48">
        <v>0</v>
      </c>
      <c r="O53" s="46">
        <v>0</v>
      </c>
      <c r="P53" s="49">
        <v>0</v>
      </c>
      <c r="Q53" s="50">
        <v>0</v>
      </c>
      <c r="R53" s="45">
        <v>0</v>
      </c>
      <c r="S53" s="52">
        <v>0</v>
      </c>
      <c r="T53" s="53">
        <v>306</v>
      </c>
      <c r="U53" s="54">
        <v>100</v>
      </c>
    </row>
    <row r="54" spans="1:21" s="19" customFormat="1" ht="15" customHeight="1" x14ac:dyDescent="0.2">
      <c r="A54" s="18" t="s">
        <v>19</v>
      </c>
      <c r="B54" s="20" t="s">
        <v>67</v>
      </c>
      <c r="C54" s="21">
        <v>196</v>
      </c>
      <c r="D54" s="31">
        <v>0</v>
      </c>
      <c r="E54" s="23">
        <v>0</v>
      </c>
      <c r="F54" s="24">
        <v>0</v>
      </c>
      <c r="G54" s="34">
        <v>0</v>
      </c>
      <c r="H54" s="30">
        <v>4</v>
      </c>
      <c r="I54" s="34">
        <v>2.0407999999999999</v>
      </c>
      <c r="J54" s="24">
        <v>112</v>
      </c>
      <c r="K54" s="23">
        <v>57.143000000000001</v>
      </c>
      <c r="L54" s="24">
        <v>75</v>
      </c>
      <c r="M54" s="23">
        <v>38.265000000000001</v>
      </c>
      <c r="N54" s="24">
        <v>0</v>
      </c>
      <c r="O54" s="23">
        <v>0</v>
      </c>
      <c r="P54" s="32">
        <v>5</v>
      </c>
      <c r="Q54" s="26">
        <v>2.5510000000000002</v>
      </c>
      <c r="R54" s="31">
        <v>0</v>
      </c>
      <c r="S54" s="27">
        <v>0</v>
      </c>
      <c r="T54" s="28">
        <v>1971</v>
      </c>
      <c r="U54" s="29">
        <v>100</v>
      </c>
    </row>
    <row r="55" spans="1:21" s="19" customFormat="1" ht="15" customHeight="1" x14ac:dyDescent="0.2">
      <c r="A55" s="18" t="s">
        <v>19</v>
      </c>
      <c r="B55" s="55" t="s">
        <v>68</v>
      </c>
      <c r="C55" s="44">
        <v>227</v>
      </c>
      <c r="D55" s="45">
        <v>4</v>
      </c>
      <c r="E55" s="46">
        <v>1.7621</v>
      </c>
      <c r="F55" s="47">
        <v>13</v>
      </c>
      <c r="G55" s="46">
        <v>5.7268699999999999</v>
      </c>
      <c r="H55" s="48">
        <v>38</v>
      </c>
      <c r="I55" s="46">
        <v>16.740100000000002</v>
      </c>
      <c r="J55" s="48">
        <v>12</v>
      </c>
      <c r="K55" s="46">
        <v>5.2859999999999996</v>
      </c>
      <c r="L55" s="47">
        <v>146</v>
      </c>
      <c r="M55" s="46">
        <v>64.316999999999993</v>
      </c>
      <c r="N55" s="47">
        <v>1</v>
      </c>
      <c r="O55" s="46">
        <v>0.4405</v>
      </c>
      <c r="P55" s="56">
        <v>13</v>
      </c>
      <c r="Q55" s="50">
        <v>5.7268999999999997</v>
      </c>
      <c r="R55" s="57">
        <v>2</v>
      </c>
      <c r="S55" s="52">
        <v>0.88109999999999999</v>
      </c>
      <c r="T55" s="53">
        <v>2305</v>
      </c>
      <c r="U55" s="54">
        <v>100</v>
      </c>
    </row>
    <row r="56" spans="1:21" s="19" customFormat="1" ht="15" customHeight="1" x14ac:dyDescent="0.2">
      <c r="A56" s="18" t="s">
        <v>19</v>
      </c>
      <c r="B56" s="20" t="s">
        <v>69</v>
      </c>
      <c r="C56" s="21">
        <v>142</v>
      </c>
      <c r="D56" s="22">
        <v>0</v>
      </c>
      <c r="E56" s="23">
        <v>0</v>
      </c>
      <c r="F56" s="24">
        <v>0</v>
      </c>
      <c r="G56" s="23">
        <v>0</v>
      </c>
      <c r="H56" s="24">
        <v>2</v>
      </c>
      <c r="I56" s="23">
        <v>1.4085000000000001</v>
      </c>
      <c r="J56" s="30">
        <v>18</v>
      </c>
      <c r="K56" s="23">
        <v>12.676</v>
      </c>
      <c r="L56" s="24">
        <v>119</v>
      </c>
      <c r="M56" s="23">
        <v>83.802999999999997</v>
      </c>
      <c r="N56" s="30">
        <v>0</v>
      </c>
      <c r="O56" s="23">
        <v>0</v>
      </c>
      <c r="P56" s="25">
        <v>3</v>
      </c>
      <c r="Q56" s="26">
        <v>2.1126999999999998</v>
      </c>
      <c r="R56" s="31">
        <v>0</v>
      </c>
      <c r="S56" s="27">
        <v>0</v>
      </c>
      <c r="T56" s="28">
        <v>720</v>
      </c>
      <c r="U56" s="29">
        <v>100</v>
      </c>
    </row>
    <row r="57" spans="1:21" s="19" customFormat="1" ht="15" customHeight="1" x14ac:dyDescent="0.2">
      <c r="A57" s="18" t="s">
        <v>19</v>
      </c>
      <c r="B57" s="55" t="s">
        <v>70</v>
      </c>
      <c r="C57" s="44">
        <v>125</v>
      </c>
      <c r="D57" s="45">
        <v>1</v>
      </c>
      <c r="E57" s="46">
        <v>0.8</v>
      </c>
      <c r="F57" s="48">
        <v>0</v>
      </c>
      <c r="G57" s="46">
        <v>0</v>
      </c>
      <c r="H57" s="47">
        <v>5</v>
      </c>
      <c r="I57" s="46">
        <v>4</v>
      </c>
      <c r="J57" s="47">
        <v>107</v>
      </c>
      <c r="K57" s="46">
        <v>85.6</v>
      </c>
      <c r="L57" s="47">
        <v>11</v>
      </c>
      <c r="M57" s="46">
        <v>8.8000000000000007</v>
      </c>
      <c r="N57" s="47">
        <v>0</v>
      </c>
      <c r="O57" s="46">
        <v>0</v>
      </c>
      <c r="P57" s="56">
        <v>1</v>
      </c>
      <c r="Q57" s="50">
        <v>0.8</v>
      </c>
      <c r="R57" s="57">
        <v>1</v>
      </c>
      <c r="S57" s="52">
        <v>0.8</v>
      </c>
      <c r="T57" s="53">
        <v>2232</v>
      </c>
      <c r="U57" s="54">
        <v>100</v>
      </c>
    </row>
    <row r="58" spans="1:21" s="19" customFormat="1" ht="15" customHeight="1" thickBot="1" x14ac:dyDescent="0.25">
      <c r="A58" s="18" t="s">
        <v>19</v>
      </c>
      <c r="B58" s="59" t="s">
        <v>71</v>
      </c>
      <c r="C58" s="60">
        <v>0</v>
      </c>
      <c r="D58" s="61">
        <v>0</v>
      </c>
      <c r="E58" s="62">
        <v>0</v>
      </c>
      <c r="F58" s="63">
        <v>0</v>
      </c>
      <c r="G58" s="62">
        <v>0</v>
      </c>
      <c r="H58" s="64">
        <v>0</v>
      </c>
      <c r="I58" s="62">
        <v>0</v>
      </c>
      <c r="J58" s="63">
        <v>0</v>
      </c>
      <c r="K58" s="62">
        <v>0</v>
      </c>
      <c r="L58" s="63">
        <v>0</v>
      </c>
      <c r="M58" s="62">
        <v>0</v>
      </c>
      <c r="N58" s="63">
        <v>0</v>
      </c>
      <c r="O58" s="62">
        <v>0</v>
      </c>
      <c r="P58" s="65">
        <v>0</v>
      </c>
      <c r="Q58" s="66">
        <v>0</v>
      </c>
      <c r="R58" s="67">
        <v>0</v>
      </c>
      <c r="S58" s="68">
        <v>0</v>
      </c>
      <c r="T58" s="69">
        <v>365</v>
      </c>
      <c r="U58" s="70">
        <v>100</v>
      </c>
    </row>
    <row r="59" spans="1:21" s="36" customFormat="1" ht="15" customHeight="1" x14ac:dyDescent="0.2">
      <c r="A59" s="38"/>
      <c r="B59" s="42"/>
      <c r="C59" s="35"/>
      <c r="D59" s="35"/>
      <c r="E59" s="35"/>
      <c r="F59" s="35"/>
      <c r="G59" s="35"/>
      <c r="H59" s="35"/>
      <c r="I59" s="35"/>
      <c r="J59" s="35"/>
      <c r="K59" s="35"/>
      <c r="L59" s="35"/>
      <c r="M59" s="35"/>
      <c r="N59" s="35"/>
      <c r="O59" s="35"/>
      <c r="P59" s="35"/>
      <c r="Q59" s="35"/>
      <c r="R59" s="40"/>
      <c r="S59" s="41"/>
      <c r="T59" s="35"/>
      <c r="U59" s="35"/>
    </row>
    <row r="60" spans="1:21" s="36" customFormat="1" ht="15" customHeight="1" x14ac:dyDescent="0.2">
      <c r="A60" s="38"/>
      <c r="B60" s="39" t="str">
        <f>CONCATENATE("NOTE: Table reads (for US Totals):  Of all ",IF(ISTEXT(C7),LEFT(C7,3),TEXT(C7,"#,##0"))," female public school students who were ", A7, ", ", IF(ISTEXT(D7),LEFT(D7,3),TEXT(D7,"#,##0"))," (", TEXT(E7,"0.0"),"%) were American Indian or Alaska Native, and ",IF(ISTEXT(R7),LEFT(R7,3),TEXT(R7,"#,##0"))," (",TEXT(S7,"0.0"),"%) were English Language Learners.")</f>
        <v>NOTE: Table reads (for US Totals):  Of all 15,054 female public school students who were transferred to an alternative school, 107 (0.7%) were American Indian or Alaska Native, and 610 (4.1%) were English Language Learners.</v>
      </c>
      <c r="C60" s="35"/>
      <c r="D60" s="35"/>
      <c r="E60" s="35"/>
      <c r="F60" s="35"/>
      <c r="G60" s="35"/>
      <c r="H60" s="35"/>
      <c r="I60" s="35"/>
      <c r="J60" s="35"/>
      <c r="K60" s="35"/>
      <c r="L60" s="35"/>
      <c r="M60" s="35"/>
      <c r="N60" s="35"/>
      <c r="O60" s="35"/>
      <c r="P60" s="35"/>
      <c r="Q60" s="35"/>
      <c r="R60" s="35"/>
      <c r="S60" s="35"/>
      <c r="T60" s="40"/>
      <c r="U60" s="41"/>
    </row>
    <row r="61" spans="1:21" s="19" customFormat="1" ht="15" customHeight="1" x14ac:dyDescent="0.2">
      <c r="A61" s="18"/>
      <c r="B61" s="99" t="s">
        <v>75</v>
      </c>
      <c r="C61" s="99"/>
      <c r="D61" s="99"/>
      <c r="E61" s="99"/>
      <c r="F61" s="99"/>
      <c r="G61" s="99"/>
      <c r="H61" s="99"/>
      <c r="I61" s="99"/>
      <c r="J61" s="99"/>
      <c r="K61" s="99"/>
      <c r="L61" s="99"/>
      <c r="M61" s="99"/>
      <c r="N61" s="99"/>
      <c r="O61" s="99"/>
      <c r="P61" s="99"/>
      <c r="Q61" s="99"/>
      <c r="R61" s="99"/>
      <c r="S61" s="99"/>
      <c r="T61" s="99"/>
      <c r="U61" s="99"/>
    </row>
    <row r="62" spans="1:21" s="36" customFormat="1" ht="14.1" customHeight="1" x14ac:dyDescent="0.2">
      <c r="B62" s="99" t="s">
        <v>76</v>
      </c>
      <c r="C62" s="99"/>
      <c r="D62" s="99"/>
      <c r="E62" s="99"/>
      <c r="F62" s="99"/>
      <c r="G62" s="99"/>
      <c r="H62" s="99"/>
      <c r="I62" s="99"/>
      <c r="J62" s="99"/>
      <c r="K62" s="99"/>
      <c r="L62" s="99"/>
      <c r="M62" s="99"/>
      <c r="N62" s="99"/>
      <c r="O62" s="99"/>
      <c r="P62" s="99"/>
      <c r="Q62" s="99"/>
      <c r="R62" s="99"/>
      <c r="S62" s="99"/>
      <c r="T62" s="99"/>
      <c r="U62" s="99"/>
    </row>
    <row r="63" spans="1:21" s="36" customFormat="1" ht="15" customHeight="1" x14ac:dyDescent="0.2">
      <c r="A63" s="38"/>
      <c r="B63" s="35"/>
      <c r="C63" s="35"/>
      <c r="D63" s="35"/>
      <c r="E63" s="35"/>
      <c r="F63" s="35"/>
      <c r="G63" s="35"/>
      <c r="H63" s="35"/>
      <c r="I63" s="35"/>
      <c r="J63" s="35"/>
      <c r="K63" s="35"/>
      <c r="L63" s="35"/>
      <c r="M63" s="35"/>
      <c r="N63" s="35"/>
      <c r="O63" s="35"/>
      <c r="P63" s="35"/>
      <c r="Q63" s="35"/>
      <c r="R63" s="40"/>
      <c r="S63" s="41"/>
      <c r="T63" s="35"/>
      <c r="U63" s="35"/>
    </row>
    <row r="64" spans="1:21" s="36" customFormat="1" ht="15" customHeight="1" x14ac:dyDescent="0.2">
      <c r="A64" s="38"/>
      <c r="B64" s="35"/>
      <c r="C64" s="35"/>
      <c r="D64" s="35"/>
      <c r="E64" s="35"/>
      <c r="F64" s="35"/>
      <c r="G64" s="35"/>
      <c r="H64" s="35"/>
      <c r="I64" s="35"/>
      <c r="J64" s="35"/>
      <c r="K64" s="35"/>
      <c r="L64" s="35"/>
      <c r="M64" s="35"/>
      <c r="N64" s="35"/>
      <c r="O64" s="35"/>
      <c r="P64" s="35"/>
      <c r="Q64" s="35"/>
      <c r="R64" s="40"/>
      <c r="S64" s="41"/>
      <c r="T64" s="35"/>
      <c r="U64" s="35"/>
    </row>
    <row r="65" spans="1:21" s="36" customFormat="1" ht="15" customHeight="1" x14ac:dyDescent="0.2">
      <c r="A65" s="38"/>
      <c r="B65" s="1"/>
      <c r="C65" s="1"/>
      <c r="D65" s="1"/>
      <c r="E65" s="1"/>
      <c r="F65" s="1"/>
      <c r="G65" s="1"/>
      <c r="H65" s="1"/>
      <c r="I65" s="1"/>
      <c r="J65" s="1"/>
      <c r="K65" s="1"/>
      <c r="L65" s="1"/>
      <c r="M65" s="1"/>
      <c r="N65" s="1"/>
      <c r="O65" s="1"/>
      <c r="P65" s="1"/>
      <c r="Q65" s="1"/>
      <c r="R65" s="3"/>
      <c r="S65" s="4"/>
      <c r="T65" s="1"/>
      <c r="U65" s="1"/>
    </row>
  </sheetData>
  <mergeCells count="15">
    <mergeCell ref="B62:U62"/>
    <mergeCell ref="B4:B5"/>
    <mergeCell ref="C4:C5"/>
    <mergeCell ref="D4:Q4"/>
    <mergeCell ref="R4:S5"/>
    <mergeCell ref="T4:T5"/>
    <mergeCell ref="U4:U5"/>
    <mergeCell ref="D5:E5"/>
    <mergeCell ref="F5:G5"/>
    <mergeCell ref="H5:I5"/>
    <mergeCell ref="J5:K5"/>
    <mergeCell ref="L5:M5"/>
    <mergeCell ref="N5:O5"/>
    <mergeCell ref="P5:Q5"/>
    <mergeCell ref="B61:U61"/>
  </mergeCells>
  <printOptions horizontalCentered="1"/>
  <pageMargins left="0.25" right="0.25" top="1" bottom="1" header="0.5" footer="0.5"/>
  <pageSetup paperSize="3" scale="69" orientation="landscape" horizontalDpi="4294967292" verticalDpi="429496729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Total</vt:lpstr>
      <vt:lpstr>Male</vt:lpstr>
      <vt:lpstr>Female</vt:lpstr>
      <vt:lpstr>Total with Dis</vt:lpstr>
      <vt:lpstr>Male with Dis</vt:lpstr>
      <vt:lpstr>Female with Dis</vt:lpstr>
      <vt:lpstr>Total no Dis</vt:lpstr>
      <vt:lpstr>Male no Dis</vt:lpstr>
      <vt:lpstr>Female no Dis</vt:lpstr>
      <vt:lpstr>Female!Print_Area</vt:lpstr>
      <vt:lpstr>'Female no Dis'!Print_Area</vt:lpstr>
      <vt:lpstr>'Female with Dis'!Print_Area</vt:lpstr>
      <vt:lpstr>Male!Print_Area</vt:lpstr>
      <vt:lpstr>'Male no Dis'!Print_Area</vt:lpstr>
      <vt:lpstr>'Male with Dis'!Print_Area</vt:lpstr>
      <vt:lpstr>Total!Print_Area</vt:lpstr>
      <vt:lpstr>'Total no Dis'!Print_Area</vt:lpstr>
      <vt:lpstr>'Total with Dis'!Print_Area</vt:lpstr>
    </vt:vector>
  </TitlesOfParts>
  <Manager/>
  <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Office for Civil Rights</dc:creator>
  <cp:keywords/>
  <dc:description/>
  <cp:lastModifiedBy>Hector Tello</cp:lastModifiedBy>
  <cp:revision/>
  <dcterms:created xsi:type="dcterms:W3CDTF">2014-03-02T22:16:30Z</dcterms:created>
  <dcterms:modified xsi:type="dcterms:W3CDTF">2020-04-25T22:01:16Z</dcterms:modified>
  <cp:category/>
  <cp:contentStatus/>
</cp:coreProperties>
</file>