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105" yWindow="-105" windowWidth="23250" windowHeight="12720" tabRatio="843"/>
  </bookViews>
  <sheets>
    <sheet name="Total" sheetId="50" r:id="rId1"/>
    <sheet name="Male" sheetId="33" r:id="rId2"/>
    <sheet name="Female" sheetId="51" r:id="rId3"/>
    <sheet name="IDEA Total" sheetId="52" r:id="rId4"/>
    <sheet name="IDEA Male" sheetId="53" r:id="rId5"/>
    <sheet name="IDEA Female" sheetId="54" r:id="rId6"/>
    <sheet name="Non-IDEA Total" sheetId="55" r:id="rId7"/>
    <sheet name="Non-IDEA Male" sheetId="56" r:id="rId8"/>
    <sheet name="Non-IDEA Female" sheetId="57" r:id="rId9"/>
  </sheets>
  <externalReferences>
    <externalReference r:id="rId10"/>
    <externalReference r:id="rId11"/>
    <externalReference r:id="rId12"/>
  </externalReferences>
  <definedNames>
    <definedName name="_xlnm._FilterDatabase" localSheetId="2" hidden="1">Female!$A$8:$Y$58</definedName>
    <definedName name="_xlnm._FilterDatabase" localSheetId="1" hidden="1">Male!$A$8:$Y$58</definedName>
    <definedName name="_xlnm.Print_Area" localSheetId="2">Female!$B$2:$Y$61</definedName>
    <definedName name="_xlnm.Print_Area" localSheetId="5">'IDEA Female'!$B$2:$U$61</definedName>
    <definedName name="_xlnm.Print_Area" localSheetId="4">'IDEA Male'!$B$2:$U$61</definedName>
    <definedName name="_xlnm.Print_Area" localSheetId="3">'IDEA Total'!$B$2:$U$61</definedName>
    <definedName name="_xlnm.Print_Area" localSheetId="1">Male!$B$2:$Y$61</definedName>
    <definedName name="_xlnm.Print_Area" localSheetId="8">'Non-IDEA Female'!$B$2:$W$63</definedName>
    <definedName name="_xlnm.Print_Area" localSheetId="7">'Non-IDEA Male'!$B$2:$W$63</definedName>
    <definedName name="_xlnm.Print_Area" localSheetId="6">'Non-IDEA Total'!$B$2:$W$63</definedName>
    <definedName name="_xlnm.Print_Area" localSheetId="0">Total!$B$2:$Y$61</definedName>
  </definedNames>
  <calcPr calcId="145621"/>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C58" i="57" l="1"/>
  <c r="C57" i="57"/>
  <c r="C56" i="57"/>
  <c r="C55" i="57"/>
  <c r="C54" i="57"/>
  <c r="C53" i="57"/>
  <c r="C52" i="57"/>
  <c r="C51" i="57"/>
  <c r="C50" i="57"/>
  <c r="C49" i="57"/>
  <c r="C48" i="57"/>
  <c r="C47" i="57"/>
  <c r="C46" i="57"/>
  <c r="C45" i="57"/>
  <c r="C44" i="57"/>
  <c r="C43" i="57"/>
  <c r="C42" i="57"/>
  <c r="C41" i="57"/>
  <c r="C40" i="57"/>
  <c r="C39" i="57"/>
  <c r="C38" i="57"/>
  <c r="C37" i="57"/>
  <c r="C36" i="57"/>
  <c r="C35" i="57"/>
  <c r="C34" i="57"/>
  <c r="C33" i="57"/>
  <c r="C32" i="57"/>
  <c r="C31" i="57"/>
  <c r="C30" i="57"/>
  <c r="C29" i="57"/>
  <c r="C28" i="57"/>
  <c r="C27" i="57"/>
  <c r="C26" i="57"/>
  <c r="C25" i="57"/>
  <c r="C24" i="57"/>
  <c r="C23" i="57"/>
  <c r="C22" i="57"/>
  <c r="C21" i="57"/>
  <c r="C20" i="57"/>
  <c r="C19" i="57"/>
  <c r="C18" i="57"/>
  <c r="C17" i="57"/>
  <c r="C16" i="57"/>
  <c r="C15" i="57"/>
  <c r="C14" i="57"/>
  <c r="C13" i="57"/>
  <c r="C12" i="57"/>
  <c r="C11" i="57"/>
  <c r="C10" i="57"/>
  <c r="C9" i="57"/>
  <c r="C8" i="57"/>
  <c r="C7" i="57"/>
  <c r="B61" i="57" s="1"/>
  <c r="A7" i="57"/>
  <c r="B2" i="57" s="1"/>
  <c r="A3" i="57"/>
  <c r="B62" i="57" s="1"/>
  <c r="C58" i="56"/>
  <c r="C57" i="56"/>
  <c r="C56" i="56"/>
  <c r="C55" i="56"/>
  <c r="C54" i="56"/>
  <c r="C53" i="56"/>
  <c r="C52" i="56"/>
  <c r="C51" i="56"/>
  <c r="C50" i="56"/>
  <c r="C49" i="56"/>
  <c r="C48" i="56"/>
  <c r="C47" i="56"/>
  <c r="C46" i="56"/>
  <c r="C45" i="56"/>
  <c r="C44" i="56"/>
  <c r="C43" i="56"/>
  <c r="C42" i="56"/>
  <c r="C41" i="56"/>
  <c r="C40" i="56"/>
  <c r="C39" i="56"/>
  <c r="C38" i="56"/>
  <c r="C37" i="56"/>
  <c r="C36" i="56"/>
  <c r="C35" i="56"/>
  <c r="C34" i="56"/>
  <c r="C33" i="56"/>
  <c r="C32" i="56"/>
  <c r="C31" i="56"/>
  <c r="C30" i="56"/>
  <c r="C29" i="56"/>
  <c r="C28" i="56"/>
  <c r="C27" i="56"/>
  <c r="C26" i="56"/>
  <c r="C25" i="56"/>
  <c r="C24" i="56"/>
  <c r="C23" i="56"/>
  <c r="C22" i="56"/>
  <c r="C21" i="56"/>
  <c r="C20" i="56"/>
  <c r="C19" i="56"/>
  <c r="C18" i="56"/>
  <c r="C17" i="56"/>
  <c r="C16" i="56"/>
  <c r="C15" i="56"/>
  <c r="C14" i="56"/>
  <c r="C13" i="56"/>
  <c r="C12" i="56"/>
  <c r="C11" i="56"/>
  <c r="C10" i="56"/>
  <c r="C9" i="56"/>
  <c r="C8" i="56"/>
  <c r="C7" i="56"/>
  <c r="B61" i="56" s="1"/>
  <c r="A7" i="56"/>
  <c r="B2" i="56" s="1"/>
  <c r="A3" i="56"/>
  <c r="B62" i="56" s="1"/>
  <c r="C58" i="55"/>
  <c r="C57" i="55"/>
  <c r="C56" i="55"/>
  <c r="C55" i="55"/>
  <c r="C54" i="55"/>
  <c r="C53" i="55"/>
  <c r="C52" i="55"/>
  <c r="C51" i="55"/>
  <c r="C50" i="55"/>
  <c r="C49" i="55"/>
  <c r="C48" i="55"/>
  <c r="C47" i="55"/>
  <c r="C46" i="55"/>
  <c r="C45" i="55"/>
  <c r="C44" i="55"/>
  <c r="C43" i="55"/>
  <c r="C42" i="55"/>
  <c r="C41" i="55"/>
  <c r="C40" i="55"/>
  <c r="C39" i="55"/>
  <c r="C38" i="55"/>
  <c r="C37" i="55"/>
  <c r="C36" i="55"/>
  <c r="C35" i="55"/>
  <c r="C34" i="55"/>
  <c r="C33" i="55"/>
  <c r="C32" i="55"/>
  <c r="C31" i="55"/>
  <c r="C30" i="55"/>
  <c r="C29" i="55"/>
  <c r="C28" i="55"/>
  <c r="C27" i="55"/>
  <c r="C26" i="55"/>
  <c r="C25" i="55"/>
  <c r="C24" i="55"/>
  <c r="C23" i="55"/>
  <c r="C22" i="55"/>
  <c r="C21" i="55"/>
  <c r="C20" i="55"/>
  <c r="C19" i="55"/>
  <c r="C18" i="55"/>
  <c r="C17" i="55"/>
  <c r="C16" i="55"/>
  <c r="C15" i="55"/>
  <c r="C14" i="55"/>
  <c r="C13" i="55"/>
  <c r="C12" i="55"/>
  <c r="C11" i="55"/>
  <c r="C10" i="55"/>
  <c r="C9" i="55"/>
  <c r="C8" i="55"/>
  <c r="C7" i="55"/>
  <c r="B61" i="55" s="1"/>
  <c r="B2" i="55"/>
  <c r="A3" i="55" l="1"/>
  <c r="B62" i="55" s="1"/>
  <c r="A7" i="54" l="1"/>
  <c r="B2" i="54" s="1"/>
  <c r="A7" i="53"/>
  <c r="B2" i="53" s="1"/>
  <c r="B60" i="52"/>
  <c r="B2" i="52"/>
  <c r="B60" i="54" l="1"/>
  <c r="B60" i="53"/>
  <c r="C58" i="51" l="1"/>
  <c r="C57" i="51"/>
  <c r="C56" i="51"/>
  <c r="C55" i="51"/>
  <c r="C54" i="51"/>
  <c r="C53" i="51"/>
  <c r="C52" i="51"/>
  <c r="C51" i="51"/>
  <c r="C50" i="51"/>
  <c r="C49" i="51"/>
  <c r="C48" i="51"/>
  <c r="C47" i="51"/>
  <c r="C46" i="51"/>
  <c r="C45" i="51"/>
  <c r="C44" i="51"/>
  <c r="C43" i="51"/>
  <c r="C42" i="51"/>
  <c r="C41" i="51"/>
  <c r="C40" i="51"/>
  <c r="C39" i="51"/>
  <c r="C38" i="51"/>
  <c r="C37" i="51"/>
  <c r="C36" i="51"/>
  <c r="C35" i="51"/>
  <c r="C34" i="51"/>
  <c r="C33" i="51"/>
  <c r="C32" i="51"/>
  <c r="C31" i="51"/>
  <c r="C30" i="51"/>
  <c r="C29" i="51"/>
  <c r="C28" i="51"/>
  <c r="C27" i="51"/>
  <c r="C26" i="51"/>
  <c r="C25" i="51"/>
  <c r="C24" i="51"/>
  <c r="C23" i="51"/>
  <c r="C22" i="51"/>
  <c r="C21" i="51"/>
  <c r="C20" i="51"/>
  <c r="C19" i="51"/>
  <c r="C18" i="51"/>
  <c r="C17" i="51"/>
  <c r="C16" i="51"/>
  <c r="C15" i="51"/>
  <c r="C14" i="51"/>
  <c r="C13" i="51"/>
  <c r="C12" i="51"/>
  <c r="C11" i="51"/>
  <c r="C10" i="51"/>
  <c r="C9" i="51"/>
  <c r="C8" i="51"/>
  <c r="C7" i="51"/>
  <c r="B63" i="51" s="1"/>
  <c r="A7" i="51"/>
  <c r="B2" i="51" s="1"/>
  <c r="A3" i="51"/>
  <c r="B64" i="51" s="1"/>
  <c r="C58" i="33"/>
  <c r="C57" i="33"/>
  <c r="C56" i="33"/>
  <c r="C55" i="33"/>
  <c r="C54" i="33"/>
  <c r="C53" i="33"/>
  <c r="C52" i="33"/>
  <c r="C51" i="33"/>
  <c r="C50" i="33"/>
  <c r="C49" i="33"/>
  <c r="C48" i="33"/>
  <c r="C47" i="33"/>
  <c r="C46" i="33"/>
  <c r="C45" i="33"/>
  <c r="C44" i="33"/>
  <c r="C43" i="33"/>
  <c r="C42" i="33"/>
  <c r="C41" i="33"/>
  <c r="C40" i="33"/>
  <c r="C39" i="33"/>
  <c r="C38" i="33"/>
  <c r="C37" i="33"/>
  <c r="C36" i="33"/>
  <c r="C35" i="33"/>
  <c r="C34" i="33"/>
  <c r="C33" i="33"/>
  <c r="C32" i="33"/>
  <c r="C31" i="33"/>
  <c r="C30" i="33"/>
  <c r="C29" i="33"/>
  <c r="C28" i="33"/>
  <c r="C27" i="33"/>
  <c r="C26" i="33"/>
  <c r="C25" i="33"/>
  <c r="C24" i="33"/>
  <c r="C23" i="33"/>
  <c r="C22" i="33"/>
  <c r="C21" i="33"/>
  <c r="C20" i="33"/>
  <c r="C19" i="33"/>
  <c r="C18" i="33"/>
  <c r="C17" i="33"/>
  <c r="C16" i="33"/>
  <c r="C15" i="33"/>
  <c r="C14" i="33"/>
  <c r="C13" i="33"/>
  <c r="C12" i="33"/>
  <c r="C11" i="33"/>
  <c r="C10" i="33"/>
  <c r="C9" i="33"/>
  <c r="C8" i="33"/>
  <c r="C7" i="33"/>
  <c r="B63" i="33" s="1"/>
  <c r="A7" i="33"/>
  <c r="A3" i="33"/>
  <c r="B64" i="33" s="1"/>
  <c r="B2" i="33"/>
  <c r="C58" i="50"/>
  <c r="C57" i="50"/>
  <c r="C56" i="50"/>
  <c r="C55" i="50"/>
  <c r="C54" i="50"/>
  <c r="C53" i="50"/>
  <c r="C52" i="50"/>
  <c r="C51" i="50"/>
  <c r="C50" i="50"/>
  <c r="C49" i="50"/>
  <c r="C48" i="50"/>
  <c r="C47" i="50"/>
  <c r="C46" i="50"/>
  <c r="C45" i="50"/>
  <c r="C44" i="50"/>
  <c r="C43" i="50"/>
  <c r="C42" i="50"/>
  <c r="C41" i="50"/>
  <c r="C40" i="50"/>
  <c r="C39" i="50"/>
  <c r="C38" i="50"/>
  <c r="C37" i="50"/>
  <c r="C36" i="50"/>
  <c r="C35" i="50"/>
  <c r="C34" i="50"/>
  <c r="C33" i="50"/>
  <c r="C32" i="50"/>
  <c r="C31" i="50"/>
  <c r="C30" i="50"/>
  <c r="C29" i="50"/>
  <c r="C28" i="50"/>
  <c r="C27" i="50"/>
  <c r="C26" i="50"/>
  <c r="C25" i="50"/>
  <c r="C24" i="50"/>
  <c r="C23" i="50"/>
  <c r="C22" i="50"/>
  <c r="C21" i="50"/>
  <c r="C20" i="50"/>
  <c r="C19" i="50"/>
  <c r="C18" i="50"/>
  <c r="C17" i="50"/>
  <c r="C16" i="50"/>
  <c r="C15" i="50"/>
  <c r="C14" i="50"/>
  <c r="C13" i="50"/>
  <c r="C12" i="50"/>
  <c r="C11" i="50"/>
  <c r="C10" i="50"/>
  <c r="C9" i="50"/>
  <c r="C8" i="50"/>
  <c r="C7" i="50"/>
  <c r="B63" i="50" s="1"/>
  <c r="B2" i="50"/>
  <c r="A3" i="50" l="1"/>
  <c r="B64" i="50" s="1"/>
</calcChain>
</file>

<file path=xl/sharedStrings.xml><?xml version="1.0" encoding="utf-8"?>
<sst xmlns="http://schemas.openxmlformats.org/spreadsheetml/2006/main" count="1248" uniqueCount="83">
  <si>
    <t>State</t>
  </si>
  <si>
    <t>American Indian or
Alaska Native</t>
  </si>
  <si>
    <t>Asian</t>
  </si>
  <si>
    <t>Hispanic or Latino of any race</t>
  </si>
  <si>
    <t>Black or African American</t>
  </si>
  <si>
    <t>White</t>
  </si>
  <si>
    <t>Native Hawaiian or Other Pacific Islander</t>
  </si>
  <si>
    <t>Two or more races</t>
  </si>
  <si>
    <t>Number</t>
  </si>
  <si>
    <t>United States</t>
  </si>
  <si>
    <t>Total Students</t>
  </si>
  <si>
    <t>English Language Learners</t>
  </si>
  <si>
    <t xml:space="preserve">Percent of Schools Reporting </t>
  </si>
  <si>
    <t>Percent </t>
  </si>
  <si>
    <t>Number of Schools</t>
  </si>
  <si>
    <t>enrolled in at least one Advanced Placement course</t>
  </si>
  <si>
    <t>Students With Disabilities Served Only Under Section 504</t>
  </si>
  <si>
    <t>Alaska</t>
  </si>
  <si>
    <t>Alabama</t>
  </si>
  <si>
    <t>Arkansas</t>
  </si>
  <si>
    <t>Arizona</t>
  </si>
  <si>
    <t>California</t>
  </si>
  <si>
    <t>Colorado</t>
  </si>
  <si>
    <t>Connecticut</t>
  </si>
  <si>
    <t>District of Columbia</t>
  </si>
  <si>
    <t>Delaware</t>
  </si>
  <si>
    <t>Florida</t>
  </si>
  <si>
    <t>Georgia</t>
  </si>
  <si>
    <t>Hawaii</t>
  </si>
  <si>
    <t>Iowa</t>
  </si>
  <si>
    <t>Idaho</t>
  </si>
  <si>
    <t>Illinois</t>
  </si>
  <si>
    <t>Indiana</t>
  </si>
  <si>
    <t>Kansas</t>
  </si>
  <si>
    <t>Kentucky</t>
  </si>
  <si>
    <t>Louisiana</t>
  </si>
  <si>
    <t>Massachusetts</t>
  </si>
  <si>
    <t>Maryland</t>
  </si>
  <si>
    <t>Maine</t>
  </si>
  <si>
    <t>Michigan</t>
  </si>
  <si>
    <t>Minnesota</t>
  </si>
  <si>
    <t>Missouri</t>
  </si>
  <si>
    <t>Mississippi</t>
  </si>
  <si>
    <t>Montana</t>
  </si>
  <si>
    <t>North Carolina</t>
  </si>
  <si>
    <t>North Dakota</t>
  </si>
  <si>
    <t>Nebraska</t>
  </si>
  <si>
    <t>New Hampshire</t>
  </si>
  <si>
    <t>New Jersey</t>
  </si>
  <si>
    <t>New Mexico</t>
  </si>
  <si>
    <t>Nevada</t>
  </si>
  <si>
    <t>New York</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</si>
  <si>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</si>
  <si>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</si>
  <si>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</si>
  <si>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</si>
  <si>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</si>
  <si>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</si>
  <si>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</si>
  <si>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</si>
  <si>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</si>
  <si>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</si>
  <si>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</si>
  <si>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</si>
  <si>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</si>
  <si>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</si>
  <si>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</si>
  <si>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</si>
  <si>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 xml:space="preserve">Students With Disabilities Served Under IDEA </t>
  </si>
  <si>
    <r>
      <t>Race/Ethnicity of Students With and Without Disabilities Served Under IDEA</t>
    </r>
    <r>
      <rPr>
        <b/>
        <vertAlign val="superscript"/>
        <sz val="10"/>
        <rFont val="Arial"/>
        <family val="2"/>
      </rPr>
      <t>1</t>
    </r>
  </si>
  <si>
    <r>
      <t>Percent</t>
    </r>
    <r>
      <rPr>
        <b/>
        <vertAlign val="superscript"/>
        <sz val="10"/>
        <rFont val="Arial"/>
        <family val="2"/>
      </rPr>
      <t>2</t>
    </r>
  </si>
  <si>
    <r>
      <rPr>
        <vertAlign val="superscript"/>
        <sz val="10"/>
        <rFont val="Arial"/>
        <family val="2"/>
      </rPr>
      <t>1</t>
    </r>
    <r>
      <rPr>
        <sz val="10"/>
        <rFont val="Arial"/>
        <family val="2"/>
      </rPr>
      <t xml:space="preserve"> Data by race/ethnicity were collected only for students with and without disabilities served under the Individuals with Disabilities Education Act (IDEA), but not for students with disabilities served solely under Section 504 of the Rehabilitation Act of 1973.</t>
    </r>
  </si>
  <si>
    <t xml:space="preserve">  Percentages reflect the race/ethnic composition of students with and without disabilities served under IDEA.</t>
  </si>
  <si>
    <r>
      <rPr>
        <vertAlign val="superscript"/>
        <sz val="10"/>
        <rFont val="Arial"/>
        <family val="2"/>
      </rPr>
      <t>2</t>
    </r>
    <r>
      <rPr>
        <sz val="10"/>
        <rFont val="Arial"/>
        <family val="2"/>
      </rPr>
      <t xml:space="preserve"> Percentage over all public school students with and without disabilities (both students with disabilities served under IDEA and students with disabilities served solely under Section 504).</t>
    </r>
  </si>
  <si>
    <t xml:space="preserve">            Data reported in this table represent 99.3% of responding schools.</t>
  </si>
  <si>
    <t>subjected to physical restraint</t>
  </si>
  <si>
    <t>SOURCE: U.S. Department of Education, Office for Civil Rights, Civil Rights Data Collection, 2015-16, available at http://ocrdata.ed.gov. Data notes are available at https://ocrdata.ed.gov/Downloads/Data-Notes-2015-16-CRDC.pdf</t>
  </si>
  <si>
    <t xml:space="preserve">            Data reported in this table represent 99.5% of responding schools.</t>
  </si>
  <si>
    <t>served under IDEA subjected to physical restraint</t>
  </si>
  <si>
    <t>Percent</t>
  </si>
  <si>
    <t>Race/Ethnicity</t>
  </si>
  <si>
    <t>not served under IDEA subjected to physical restraint</t>
  </si>
  <si>
    <r>
      <t>Race/Ethnicity</t>
    </r>
    <r>
      <rPr>
        <b/>
        <vertAlign val="superscript"/>
        <sz val="10"/>
        <rFont val="Arial"/>
        <family val="2"/>
      </rPr>
      <t>1</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</si>
</sst>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_)"/>
    <numFmt numFmtId="165" formatCode="#,##0_)"/>
  </numFmts>
  <fonts count="25" x14ac:knownFonts="1">
    <font>
      <sz val="10"/>
      <color theme="1"/>
      <name val="Arial Narrow"/>
      <family val="2"/>
    </font>
    <font>
      <sz val="11"/>
      <color theme="1"/>
      <name val="Calibri"/>
      <family val="2"/>
      <scheme val="minor"/>
    </font>
    <font>
      <sz val="11"/>
      <color theme="1"/>
      <name val="Calibri"/>
      <family val="2"/>
      <scheme val="minor"/>
    </font>
    <font>
      <sz val="10"/>
      <color theme="1"/>
      <name val="Arial Narrow"/>
      <family val="2"/>
    </font>
    <font>
      <sz val="10"/>
      <color theme="1"/>
      <name val="Arial Narrow"/>
      <family val="2"/>
    </font>
    <font>
      <b/>
      <sz val="11"/>
      <color rgb="FF333399"/>
      <name val="Arial"/>
      <family val="2"/>
    </font>
    <font>
      <sz val="11"/>
      <color rgb="FF333399"/>
      <name val="Arial"/>
      <family val="2"/>
    </font>
    <font>
      <sz val="11"/>
      <color theme="1"/>
      <name val="Calibri"/>
      <family val="2"/>
      <scheme val="minor"/>
    </font>
    <font>
      <sz val="11"/>
      <color theme="1"/>
      <name val="Arial"/>
      <family val="2"/>
    </font>
    <font>
      <b/>
      <sz val="14"/>
      <color rgb="FF333399"/>
      <name val="Arial"/>
      <family val="2"/>
    </font>
    <font>
      <sz val="14"/>
      <color theme="1"/>
      <name val="Arial"/>
      <family val="2"/>
    </font>
    <font>
      <sz val="10"/>
      <name val="MS Sans Serif"/>
      <family val="2"/>
    </font>
    <font>
      <sz val="11"/>
      <name val="Arial"/>
      <family val="2"/>
    </font>
    <font>
      <u/>
      <sz val="10"/>
      <color theme="10"/>
      <name val="Arial Narrow"/>
      <family val="2"/>
    </font>
    <font>
      <u/>
      <sz val="10"/>
      <color theme="11"/>
      <name val="Arial Narrow"/>
      <family val="2"/>
    </font>
    <font>
      <sz val="11"/>
      <color theme="0"/>
      <name val="Arial"/>
      <family val="2"/>
    </font>
    <font>
      <sz val="14"/>
      <color theme="0"/>
      <name val="Arial"/>
      <family val="2"/>
    </font>
    <font>
      <sz val="10"/>
      <color theme="0"/>
      <name val="Arial"/>
      <family val="2"/>
    </font>
    <font>
      <b/>
      <sz val="10"/>
      <name val="Arial"/>
      <family val="2"/>
    </font>
    <font>
      <sz val="10"/>
      <name val="Arial"/>
      <family val="2"/>
    </font>
    <font>
      <b/>
      <sz val="10"/>
      <color theme="0"/>
      <name val="Arial"/>
      <family val="2"/>
    </font>
    <font>
      <sz val="10"/>
      <color theme="1"/>
      <name val="Arial"/>
      <family val="2"/>
    </font>
    <font>
      <sz val="8"/>
      <name val="Arial Narrow"/>
      <family val="2"/>
    </font>
    <font>
      <b/>
      <vertAlign val="superscript"/>
      <sz val="10"/>
      <name val="Arial"/>
      <family val="2"/>
    </font>
    <font>
      <vertAlign val="superscript"/>
      <sz val="10"/>
      <name val="Arial"/>
      <family val="2"/>
    </font>
  </fonts>
  <fills count="3">
    <fill>
      <patternFill patternType="none"/>
    </fill>
    <fill>
      <patternFill patternType="gray125"/>
    </fill>
    <fill>
      <patternFill patternType="solid">
        <fgColor theme="0" tint="-4.9958800012207406E-2"/>
        <bgColor indexed="64"/>
      </patternFill>
    </fill>
  </fills>
  <borders count="32">
    <border>
      <left/>
      <right/>
      <top/>
      <bottom/>
      <diagonal/>
    </border>
    <border>
      <left/>
      <right/>
      <top/>
      <bottom style="medium">
        <color auto="1"/>
      </bottom>
      <diagonal/>
    </border>
    <border>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medium">
        <color auto="1"/>
      </bottom>
      <diagonal/>
    </border>
    <border>
      <left style="thin">
        <color auto="1"/>
      </left>
      <right/>
      <top/>
      <bottom style="medium">
        <color auto="1"/>
      </bottom>
      <diagonal/>
    </border>
    <border>
      <left/>
      <right/>
      <top style="medium">
        <color auto="1"/>
      </top>
      <bottom/>
      <diagonal/>
    </border>
    <border>
      <left style="thin">
        <color auto="1"/>
      </left>
      <right/>
      <top/>
      <bottom/>
      <diagonal/>
    </border>
    <border>
      <left/>
      <right style="hair">
        <color auto="1"/>
      </right>
      <top/>
      <bottom/>
      <diagonal/>
    </border>
    <border>
      <left/>
      <right style="hair">
        <color auto="1"/>
      </right>
      <top/>
      <bottom style="medium">
        <color auto="1"/>
      </bottom>
      <diagonal/>
    </border>
    <border>
      <left/>
      <right style="hair">
        <color auto="1"/>
      </right>
      <top style="thin">
        <color auto="1"/>
      </top>
      <bottom style="medium">
        <color auto="1"/>
      </bottom>
      <diagonal/>
    </border>
    <border>
      <left style="hair">
        <color auto="1"/>
      </left>
      <right/>
      <top/>
      <bottom style="medium">
        <color auto="1"/>
      </bottom>
      <diagonal/>
    </border>
    <border>
      <left/>
      <right style="thin">
        <color auto="1"/>
      </right>
      <top style="thin">
        <color auto="1"/>
      </top>
      <bottom style="medium">
        <color auto="1"/>
      </bottom>
      <diagonal/>
    </border>
    <border>
      <left style="hair">
        <color auto="1"/>
      </left>
      <right/>
      <top/>
      <bottom/>
      <diagonal/>
    </border>
    <border>
      <left style="thin">
        <color auto="1"/>
      </left>
      <right style="hair">
        <color auto="1"/>
      </right>
      <top/>
      <bottom/>
      <diagonal/>
    </border>
    <border>
      <left style="thin">
        <color auto="1"/>
      </left>
      <right style="hair">
        <color auto="1"/>
      </right>
      <top/>
      <bottom style="medium">
        <color auto="1"/>
      </bottom>
      <diagonal/>
    </border>
    <border>
      <left style="thin">
        <color auto="1"/>
      </left>
      <right style="hair">
        <color auto="1"/>
      </right>
      <top style="medium">
        <color auto="1"/>
      </top>
      <bottom/>
      <diagonal/>
    </border>
    <border>
      <left style="thin">
        <color auto="1"/>
      </left>
      <right/>
      <top style="medium">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diagonal/>
    </border>
    <border>
      <left style="hair">
        <color auto="1"/>
      </left>
      <right/>
      <top style="medium">
        <color auto="1"/>
      </top>
      <bottom/>
      <diagonal/>
    </border>
    <border>
      <left style="thin">
        <color auto="1"/>
      </left>
      <right style="thin">
        <color auto="1"/>
      </right>
      <top/>
      <bottom/>
      <diagonal/>
    </border>
    <border>
      <left/>
      <right/>
      <top style="thin">
        <color auto="1"/>
      </top>
      <bottom style="thin">
        <color auto="1"/>
      </bottom>
      <diagonal/>
    </border>
    <border>
      <left style="thin">
        <color auto="1"/>
      </left>
      <right style="thin">
        <color auto="1"/>
      </right>
      <top/>
      <bottom style="medium">
        <color auto="1"/>
      </bottom>
      <diagonal/>
    </border>
  </borders>
  <cellStyleXfs count="216">
    <xf numFmtId="0" fontId="0" fillId="0" borderId="0"/>
    <xf numFmtId="0" fontId="4" fillId="0" borderId="0"/>
    <xf numFmtId="0" fontId="7" fillId="0" borderId="0"/>
    <xf numFmtId="0" fontId="11" fillId="0" borderId="0"/>
    <xf numFmtId="0" fontId="11" fillId="0" borderId="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3" fillId="0" borderId="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2" fillId="0" borderId="0"/>
    <xf numFmtId="0" fontId="1" fillId="0" borderId="0"/>
  </cellStyleXfs>
  <cellXfs count="103">
    <xf numFmtId="0" fontId="0" fillId="0" borderId="0" xfId="0"/>
    <xf numFmtId="0" fontId="8" fillId="0" borderId="0" xfId="2" applyFont="1"/>
    <xf numFmtId="0" fontId="10" fillId="0" borderId="0" xfId="2" applyFont="1" applyAlignment="1">
      <alignment horizontal="left"/>
    </xf>
    <xf numFmtId="0" fontId="8" fillId="0" borderId="0" xfId="2" applyFont="1" applyBorder="1"/>
    <xf numFmtId="0" fontId="12" fillId="0" borderId="0" xfId="4" applyFont="1" applyBorder="1"/>
    <xf numFmtId="0" fontId="12" fillId="0" borderId="0" xfId="4" applyFont="1"/>
    <xf numFmtId="0" fontId="16" fillId="0" borderId="0" xfId="2" applyFont="1" applyAlignment="1">
      <alignment horizontal="left"/>
    </xf>
    <xf numFmtId="0" fontId="15" fillId="0" borderId="0" xfId="4" applyFont="1"/>
    <xf numFmtId="0" fontId="17" fillId="0" borderId="0" xfId="2" applyFont="1" applyFill="1" applyAlignment="1"/>
    <xf numFmtId="0" fontId="19" fillId="0" borderId="0" xfId="2" applyFont="1" applyFill="1" applyAlignment="1"/>
    <xf numFmtId="0" fontId="18" fillId="0" borderId="10" xfId="3" applyFont="1" applyFill="1" applyBorder="1" applyAlignment="1"/>
    <xf numFmtId="1" fontId="18" fillId="0" borderId="11" xfId="3" applyNumberFormat="1" applyFont="1" applyFill="1" applyBorder="1" applyAlignment="1">
      <alignment horizontal="right" wrapText="1"/>
    </xf>
    <xf numFmtId="1" fontId="18" fillId="0" borderId="16" xfId="0" applyNumberFormat="1" applyFont="1" applyBorder="1" applyAlignment="1">
      <alignment horizontal="right" wrapText="1"/>
    </xf>
    <xf numFmtId="1" fontId="18" fillId="0" borderId="1" xfId="3" applyNumberFormat="1" applyFont="1" applyFill="1" applyBorder="1" applyAlignment="1">
      <alignment horizontal="right" wrapText="1"/>
    </xf>
    <xf numFmtId="1" fontId="18" fillId="0" borderId="18" xfId="0" applyNumberFormat="1" applyFont="1" applyBorder="1" applyAlignment="1">
      <alignment horizontal="right" wrapText="1"/>
    </xf>
    <xf numFmtId="1" fontId="18" fillId="0" borderId="10" xfId="3" applyNumberFormat="1" applyFont="1" applyFill="1" applyBorder="1" applyAlignment="1">
      <alignment horizontal="right" wrapText="1"/>
    </xf>
    <xf numFmtId="1" fontId="18" fillId="0" borderId="21" xfId="3" applyNumberFormat="1" applyFont="1" applyFill="1" applyBorder="1" applyAlignment="1">
      <alignment wrapText="1"/>
    </xf>
    <xf numFmtId="1" fontId="18" fillId="0" borderId="17" xfId="3" applyNumberFormat="1" applyFont="1" applyFill="1" applyBorder="1" applyAlignment="1">
      <alignment wrapText="1"/>
    </xf>
    <xf numFmtId="0" fontId="17" fillId="0" borderId="0" xfId="4" applyFont="1" applyFill="1"/>
    <xf numFmtId="0" fontId="19" fillId="0" borderId="0" xfId="4" applyFont="1" applyFill="1"/>
    <xf numFmtId="0" fontId="19" fillId="0" borderId="0" xfId="23" applyFont="1" applyFill="1" applyBorder="1"/>
    <xf numFmtId="165" fontId="19" fillId="0" borderId="20" xfId="2" applyNumberFormat="1" applyFont="1" applyFill="1" applyBorder="1" applyAlignment="1">
      <alignment horizontal="right"/>
    </xf>
    <xf numFmtId="165" fontId="19" fillId="0" borderId="13" xfId="2" applyNumberFormat="1" applyFont="1" applyFill="1" applyBorder="1" applyAlignment="1">
      <alignment horizontal="right"/>
    </xf>
    <xf numFmtId="164" fontId="19" fillId="0" borderId="14" xfId="2" applyNumberFormat="1" applyFont="1" applyFill="1" applyBorder="1" applyAlignment="1">
      <alignment horizontal="right"/>
    </xf>
    <xf numFmtId="165" fontId="19" fillId="0" borderId="0" xfId="2" applyNumberFormat="1" applyFont="1" applyFill="1" applyBorder="1" applyAlignment="1">
      <alignment horizontal="right"/>
    </xf>
    <xf numFmtId="165" fontId="19" fillId="0" borderId="19" xfId="2" applyNumberFormat="1" applyFont="1" applyFill="1" applyBorder="1" applyAlignment="1">
      <alignment horizontal="right"/>
    </xf>
    <xf numFmtId="164" fontId="19" fillId="0" borderId="5" xfId="2" applyNumberFormat="1" applyFont="1" applyFill="1" applyBorder="1" applyAlignment="1">
      <alignment horizontal="right"/>
    </xf>
    <xf numFmtId="164" fontId="19" fillId="0" borderId="0" xfId="2" applyNumberFormat="1" applyFont="1" applyFill="1" applyBorder="1" applyAlignment="1">
      <alignment horizontal="right"/>
    </xf>
    <xf numFmtId="37" fontId="19" fillId="0" borderId="20" xfId="4" applyNumberFormat="1" applyFont="1" applyFill="1" applyBorder="1"/>
    <xf numFmtId="164" fontId="19" fillId="0" borderId="19" xfId="2" applyNumberFormat="1" applyFont="1" applyFill="1" applyBorder="1"/>
    <xf numFmtId="165" fontId="19" fillId="0" borderId="0" xfId="2" quotePrefix="1" applyNumberFormat="1" applyFont="1" applyFill="1" applyBorder="1" applyAlignment="1">
      <alignment horizontal="right"/>
    </xf>
    <xf numFmtId="165" fontId="19" fillId="0" borderId="13" xfId="2" quotePrefix="1" applyNumberFormat="1" applyFont="1" applyFill="1" applyBorder="1" applyAlignment="1">
      <alignment horizontal="right"/>
    </xf>
    <xf numFmtId="165" fontId="19" fillId="0" borderId="19" xfId="2" quotePrefix="1" applyNumberFormat="1" applyFont="1" applyFill="1" applyBorder="1" applyAlignment="1">
      <alignment horizontal="right"/>
    </xf>
    <xf numFmtId="165" fontId="19" fillId="0" borderId="20" xfId="2" quotePrefix="1" applyNumberFormat="1" applyFont="1" applyFill="1" applyBorder="1" applyAlignment="1">
      <alignment horizontal="right"/>
    </xf>
    <xf numFmtId="164" fontId="19" fillId="0" borderId="14" xfId="2" quotePrefix="1" applyNumberFormat="1" applyFont="1" applyFill="1" applyBorder="1" applyAlignment="1">
      <alignment horizontal="right"/>
    </xf>
    <xf numFmtId="0" fontId="19" fillId="0" borderId="1" xfId="23" applyFont="1" applyFill="1" applyBorder="1"/>
    <xf numFmtId="165" fontId="19" fillId="0" borderId="11" xfId="2" applyNumberFormat="1" applyFont="1" applyFill="1" applyBorder="1" applyAlignment="1">
      <alignment horizontal="right"/>
    </xf>
    <xf numFmtId="164" fontId="19" fillId="0" borderId="15" xfId="2" applyNumberFormat="1" applyFont="1" applyFill="1" applyBorder="1" applyAlignment="1">
      <alignment horizontal="right"/>
    </xf>
    <xf numFmtId="165" fontId="19" fillId="0" borderId="1" xfId="2" applyNumberFormat="1" applyFont="1" applyFill="1" applyBorder="1" applyAlignment="1">
      <alignment horizontal="right"/>
    </xf>
    <xf numFmtId="165" fontId="19" fillId="0" borderId="1" xfId="2" quotePrefix="1" applyNumberFormat="1" applyFont="1" applyFill="1" applyBorder="1" applyAlignment="1">
      <alignment horizontal="right"/>
    </xf>
    <xf numFmtId="165" fontId="19" fillId="0" borderId="17" xfId="2" quotePrefix="1" applyNumberFormat="1" applyFont="1" applyFill="1" applyBorder="1" applyAlignment="1">
      <alignment horizontal="right"/>
    </xf>
    <xf numFmtId="164" fontId="19" fillId="0" borderId="10" xfId="2" applyNumberFormat="1" applyFont="1" applyFill="1" applyBorder="1" applyAlignment="1">
      <alignment horizontal="right"/>
    </xf>
    <xf numFmtId="164" fontId="19" fillId="0" borderId="1" xfId="2" applyNumberFormat="1" applyFont="1" applyFill="1" applyBorder="1" applyAlignment="1">
      <alignment horizontal="right"/>
    </xf>
    <xf numFmtId="37" fontId="19" fillId="0" borderId="21" xfId="4" applyNumberFormat="1" applyFont="1" applyFill="1" applyBorder="1"/>
    <xf numFmtId="164" fontId="19" fillId="0" borderId="17" xfId="2" applyNumberFormat="1" applyFont="1" applyFill="1" applyBorder="1"/>
    <xf numFmtId="0" fontId="21" fillId="0" borderId="0" xfId="2" applyFont="1"/>
    <xf numFmtId="0" fontId="19" fillId="0" borderId="0" xfId="4" applyFont="1"/>
    <xf numFmtId="1" fontId="18" fillId="0" borderId="31" xfId="3" applyNumberFormat="1" applyFont="1" applyFill="1" applyBorder="1" applyAlignment="1">
      <alignment vertical="center" wrapText="1"/>
    </xf>
    <xf numFmtId="0" fontId="17" fillId="0" borderId="0" xfId="4" applyFont="1"/>
    <xf numFmtId="0" fontId="19" fillId="0" borderId="0" xfId="2" quotePrefix="1" applyFont="1" applyFill="1" applyAlignment="1">
      <alignment horizontal="left"/>
    </xf>
    <xf numFmtId="0" fontId="21" fillId="0" borderId="0" xfId="2" applyFont="1" applyBorder="1"/>
    <xf numFmtId="0" fontId="19" fillId="0" borderId="0" xfId="4" applyFont="1" applyBorder="1"/>
    <xf numFmtId="0" fontId="21" fillId="0" borderId="0" xfId="2" quotePrefix="1" applyFont="1"/>
    <xf numFmtId="0" fontId="19" fillId="2" borderId="12" xfId="3" applyFont="1" applyFill="1" applyBorder="1" applyAlignment="1">
      <alignment horizontal="left" vertical="center"/>
    </xf>
    <xf numFmtId="165" fontId="19" fillId="2" borderId="20" xfId="2" applyNumberFormat="1" applyFont="1" applyFill="1" applyBorder="1" applyAlignment="1">
      <alignment horizontal="right"/>
    </xf>
    <xf numFmtId="165" fontId="19" fillId="2" borderId="13" xfId="2" applyNumberFormat="1" applyFont="1" applyFill="1" applyBorder="1" applyAlignment="1">
      <alignment horizontal="right"/>
    </xf>
    <xf numFmtId="164" fontId="19" fillId="2" borderId="14" xfId="2" applyNumberFormat="1" applyFont="1" applyFill="1" applyBorder="1" applyAlignment="1">
      <alignment horizontal="right"/>
    </xf>
    <xf numFmtId="165" fontId="19" fillId="2" borderId="0" xfId="2" applyNumberFormat="1" applyFont="1" applyFill="1" applyBorder="1" applyAlignment="1">
      <alignment horizontal="right"/>
    </xf>
    <xf numFmtId="165" fontId="19" fillId="2" borderId="0" xfId="2" quotePrefix="1" applyNumberFormat="1" applyFont="1" applyFill="1" applyBorder="1" applyAlignment="1">
      <alignment horizontal="right"/>
    </xf>
    <xf numFmtId="165" fontId="19" fillId="2" borderId="19" xfId="2" applyNumberFormat="1" applyFont="1" applyFill="1" applyBorder="1" applyAlignment="1">
      <alignment horizontal="right"/>
    </xf>
    <xf numFmtId="164" fontId="19" fillId="2" borderId="5" xfId="2" applyNumberFormat="1" applyFont="1" applyFill="1" applyBorder="1" applyAlignment="1">
      <alignment horizontal="right"/>
    </xf>
    <xf numFmtId="165" fontId="19" fillId="2" borderId="23" xfId="2" applyNumberFormat="1" applyFont="1" applyFill="1" applyBorder="1" applyAlignment="1">
      <alignment horizontal="right"/>
    </xf>
    <xf numFmtId="164" fontId="19" fillId="2" borderId="0" xfId="2" applyNumberFormat="1" applyFont="1" applyFill="1" applyBorder="1" applyAlignment="1">
      <alignment horizontal="right"/>
    </xf>
    <xf numFmtId="37" fontId="19" fillId="2" borderId="20" xfId="4" applyNumberFormat="1" applyFont="1" applyFill="1" applyBorder="1"/>
    <xf numFmtId="164" fontId="19" fillId="2" borderId="19" xfId="2" applyNumberFormat="1" applyFont="1" applyFill="1" applyBorder="1"/>
    <xf numFmtId="0" fontId="19" fillId="2" borderId="0" xfId="23" applyFont="1" applyFill="1" applyBorder="1"/>
    <xf numFmtId="165" fontId="19" fillId="2" borderId="19" xfId="2" quotePrefix="1" applyNumberFormat="1" applyFont="1" applyFill="1" applyBorder="1" applyAlignment="1">
      <alignment horizontal="right"/>
    </xf>
    <xf numFmtId="165" fontId="19" fillId="2" borderId="13" xfId="2" quotePrefix="1" applyNumberFormat="1" applyFont="1" applyFill="1" applyBorder="1" applyAlignment="1">
      <alignment horizontal="right"/>
    </xf>
    <xf numFmtId="165" fontId="19" fillId="2" borderId="20" xfId="2" quotePrefix="1" applyNumberFormat="1" applyFont="1" applyFill="1" applyBorder="1" applyAlignment="1">
      <alignment horizontal="right"/>
    </xf>
    <xf numFmtId="165" fontId="19" fillId="0" borderId="21" xfId="2" quotePrefix="1" applyNumberFormat="1" applyFont="1" applyFill="1" applyBorder="1" applyAlignment="1">
      <alignment horizontal="right"/>
    </xf>
    <xf numFmtId="165" fontId="19" fillId="0" borderId="11" xfId="2" quotePrefix="1" applyNumberFormat="1" applyFont="1" applyFill="1" applyBorder="1" applyAlignment="1">
      <alignment horizontal="right"/>
    </xf>
    <xf numFmtId="1" fontId="18" fillId="0" borderId="1" xfId="0" applyNumberFormat="1" applyFont="1" applyBorder="1" applyAlignment="1">
      <alignment horizontal="right" wrapText="1"/>
    </xf>
    <xf numFmtId="0" fontId="19" fillId="0" borderId="0" xfId="2" quotePrefix="1" applyFont="1" applyFill="1"/>
    <xf numFmtId="165" fontId="15" fillId="0" borderId="0" xfId="2" applyNumberFormat="1" applyFont="1"/>
    <xf numFmtId="1" fontId="6" fillId="0" borderId="1" xfId="23" applyNumberFormat="1" applyFont="1" applyBorder="1" applyAlignment="1">
      <alignment wrapText="1"/>
    </xf>
    <xf numFmtId="0" fontId="5" fillId="0" borderId="1" xfId="23" applyFont="1" applyBorder="1"/>
    <xf numFmtId="0" fontId="9" fillId="0" borderId="0" xfId="23" applyFont="1" applyAlignment="1"/>
    <xf numFmtId="0" fontId="19" fillId="0" borderId="0" xfId="4" applyFont="1" applyFill="1" applyBorder="1" applyAlignment="1">
      <alignment vertical="center"/>
    </xf>
    <xf numFmtId="0" fontId="19" fillId="0" borderId="0" xfId="4" applyFont="1" applyFill="1" applyBorder="1" applyAlignment="1">
      <alignment vertical="center"/>
    </xf>
    <xf numFmtId="1" fontId="18" fillId="0" borderId="28" xfId="3" applyNumberFormat="1" applyFont="1" applyFill="1" applyBorder="1" applyAlignment="1">
      <alignment horizontal="center" wrapText="1"/>
    </xf>
    <xf numFmtId="1" fontId="20" fillId="0" borderId="19" xfId="3" applyNumberFormat="1" applyFont="1" applyFill="1" applyBorder="1" applyAlignment="1">
      <alignment horizontal="center" wrapText="1"/>
    </xf>
    <xf numFmtId="1" fontId="18" fillId="0" borderId="6" xfId="3" applyNumberFormat="1" applyFont="1" applyFill="1" applyBorder="1" applyAlignment="1">
      <alignment horizontal="center" wrapText="1"/>
    </xf>
    <xf numFmtId="1" fontId="18" fillId="0" borderId="7" xfId="3" applyNumberFormat="1" applyFont="1" applyFill="1" applyBorder="1" applyAlignment="1">
      <alignment horizontal="center" wrapText="1"/>
    </xf>
    <xf numFmtId="1" fontId="18" fillId="0" borderId="30" xfId="3" applyNumberFormat="1" applyFont="1" applyFill="1" applyBorder="1" applyAlignment="1">
      <alignment horizontal="center" wrapText="1"/>
    </xf>
    <xf numFmtId="1" fontId="18" fillId="0" borderId="8" xfId="3" applyNumberFormat="1" applyFont="1" applyFill="1" applyBorder="1" applyAlignment="1">
      <alignment horizontal="center" wrapText="1"/>
    </xf>
    <xf numFmtId="1" fontId="18" fillId="0" borderId="9" xfId="3" applyNumberFormat="1" applyFont="1" applyFill="1" applyBorder="1" applyAlignment="1">
      <alignment horizontal="center" wrapText="1"/>
    </xf>
    <xf numFmtId="0" fontId="18" fillId="0" borderId="2" xfId="3" applyFont="1" applyFill="1" applyBorder="1" applyAlignment="1">
      <alignment horizontal="left"/>
    </xf>
    <xf numFmtId="0" fontId="18" fillId="0" borderId="5" xfId="3" applyFont="1" applyFill="1" applyBorder="1" applyAlignment="1">
      <alignment horizontal="left"/>
    </xf>
    <xf numFmtId="1" fontId="18" fillId="0" borderId="27" xfId="3" applyNumberFormat="1" applyFont="1" applyFill="1" applyBorder="1" applyAlignment="1">
      <alignment horizontal="center" wrapText="1"/>
    </xf>
    <xf numFmtId="1" fontId="18" fillId="0" borderId="29" xfId="3" applyNumberFormat="1" applyFont="1" applyFill="1" applyBorder="1" applyAlignment="1">
      <alignment horizontal="center" wrapText="1"/>
    </xf>
    <xf numFmtId="1" fontId="18" fillId="0" borderId="3" xfId="3" applyNumberFormat="1" applyFont="1" applyFill="1" applyBorder="1" applyAlignment="1">
      <alignment horizontal="center" vertical="center"/>
    </xf>
    <xf numFmtId="1" fontId="18" fillId="0" borderId="4" xfId="3" applyNumberFormat="1" applyFont="1" applyFill="1" applyBorder="1" applyAlignment="1">
      <alignment horizontal="center" vertical="center"/>
    </xf>
    <xf numFmtId="1" fontId="18" fillId="0" borderId="26" xfId="3" applyNumberFormat="1" applyFont="1" applyFill="1" applyBorder="1" applyAlignment="1">
      <alignment horizontal="center" vertical="center"/>
    </xf>
    <xf numFmtId="1" fontId="18" fillId="0" borderId="23" xfId="3" applyNumberFormat="1" applyFont="1" applyFill="1" applyBorder="1" applyAlignment="1">
      <alignment horizontal="center" wrapText="1"/>
    </xf>
    <xf numFmtId="1" fontId="18" fillId="0" borderId="2" xfId="3" applyNumberFormat="1" applyFont="1" applyFill="1" applyBorder="1" applyAlignment="1">
      <alignment horizontal="center" wrapText="1"/>
    </xf>
    <xf numFmtId="1" fontId="18" fillId="0" borderId="24" xfId="3" applyNumberFormat="1" applyFont="1" applyFill="1" applyBorder="1" applyAlignment="1">
      <alignment horizontal="center" wrapText="1"/>
    </xf>
    <xf numFmtId="1" fontId="18" fillId="0" borderId="25" xfId="3" applyNumberFormat="1" applyFont="1" applyFill="1" applyBorder="1" applyAlignment="1">
      <alignment horizontal="center" wrapText="1"/>
    </xf>
    <xf numFmtId="1" fontId="18" fillId="0" borderId="22" xfId="3" applyNumberFormat="1" applyFont="1" applyFill="1" applyBorder="1" applyAlignment="1">
      <alignment horizontal="center" wrapText="1"/>
    </xf>
    <xf numFmtId="1" fontId="18" fillId="0" borderId="20" xfId="3" applyNumberFormat="1" applyFont="1" applyFill="1" applyBorder="1" applyAlignment="1">
      <alignment horizontal="center" wrapText="1"/>
    </xf>
    <xf numFmtId="0" fontId="15" fillId="0" borderId="0" xfId="2" applyFont="1"/>
    <xf numFmtId="0" fontId="19" fillId="0" borderId="0" xfId="2" applyFont="1" applyFill="1" applyBorder="1"/>
    <xf numFmtId="0" fontId="19" fillId="0" borderId="0" xfId="2" applyFont="1" applyFill="1"/>
    <xf numFmtId="165" fontId="19" fillId="0" borderId="21" xfId="2" applyNumberFormat="1" applyFont="1" applyFill="1" applyBorder="1" applyAlignment="1">
      <alignment horizontal="right"/>
    </xf>
  </cellXfs>
  <cellStyles count="216">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1" builtinId="9" hidden="1"/>
    <cellStyle name="Followed Hyperlink" xfId="173" builtinId="9" hidden="1"/>
    <cellStyle name="Followed Hyperlink" xfId="175" builtinId="9" hidden="1"/>
    <cellStyle name="Followed Hyperlink" xfId="177" builtinId="9" hidden="1"/>
    <cellStyle name="Followed Hyperlink" xfId="179" builtinId="9" hidden="1"/>
    <cellStyle name="Followed Hyperlink" xfId="181" builtinId="9" hidden="1"/>
    <cellStyle name="Followed Hyperlink" xfId="183" builtinId="9" hidden="1"/>
    <cellStyle name="Followed Hyperlink" xfId="185" builtinId="9" hidden="1"/>
    <cellStyle name="Followed Hyperlink" xfId="187" builtinId="9" hidden="1"/>
    <cellStyle name="Followed Hyperlink" xfId="189" builtinId="9" hidden="1"/>
    <cellStyle name="Followed Hyperlink" xfId="191" builtinId="9" hidden="1"/>
    <cellStyle name="Followed Hyperlink" xfId="193" builtinId="9" hidden="1"/>
    <cellStyle name="Followed Hyperlink" xfId="195" builtinId="9" hidden="1"/>
    <cellStyle name="Followed Hyperlink" xfId="197" builtinId="9" hidden="1"/>
    <cellStyle name="Followed Hyperlink" xfId="199" builtinId="9" hidden="1"/>
    <cellStyle name="Followed Hyperlink" xfId="201" builtinId="9" hidden="1"/>
    <cellStyle name="Followed Hyperlink" xfId="203" builtinId="9" hidden="1"/>
    <cellStyle name="Followed Hyperlink" xfId="205" builtinId="9" hidden="1"/>
    <cellStyle name="Followed Hyperlink" xfId="207" builtinId="9" hidden="1"/>
    <cellStyle name="Followed Hyperlink" xfId="209" builtinId="9" hidden="1"/>
    <cellStyle name="Followed Hyperlink" xfId="211" builtinId="9" hidden="1"/>
    <cellStyle name="Followed Hyperlink" xfId="213" builtinId="9"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Hyperlink" xfId="172" builtinId="8" hidden="1"/>
    <cellStyle name="Hyperlink" xfId="174" builtinId="8" hidden="1"/>
    <cellStyle name="Hyperlink" xfId="176" builtinId="8" hidden="1"/>
    <cellStyle name="Hyperlink" xfId="178" builtinId="8" hidden="1"/>
    <cellStyle name="Hyperlink" xfId="180" builtinId="8" hidden="1"/>
    <cellStyle name="Hyperlink" xfId="182" builtinId="8" hidden="1"/>
    <cellStyle name="Hyperlink" xfId="184" builtinId="8" hidden="1"/>
    <cellStyle name="Hyperlink" xfId="186" builtinId="8" hidden="1"/>
    <cellStyle name="Hyperlink" xfId="188" builtinId="8" hidden="1"/>
    <cellStyle name="Hyperlink" xfId="190" builtinId="8" hidden="1"/>
    <cellStyle name="Hyperlink" xfId="192" builtinId="8" hidden="1"/>
    <cellStyle name="Hyperlink" xfId="194" builtinId="8" hidden="1"/>
    <cellStyle name="Hyperlink" xfId="196" builtinId="8" hidden="1"/>
    <cellStyle name="Hyperlink" xfId="198" builtinId="8" hidden="1"/>
    <cellStyle name="Hyperlink" xfId="200" builtinId="8" hidden="1"/>
    <cellStyle name="Hyperlink" xfId="202" builtinId="8" hidden="1"/>
    <cellStyle name="Hyperlink" xfId="204" builtinId="8" hidden="1"/>
    <cellStyle name="Hyperlink" xfId="206" builtinId="8" hidden="1"/>
    <cellStyle name="Hyperlink" xfId="208" builtinId="8" hidden="1"/>
    <cellStyle name="Hyperlink" xfId="210" builtinId="8" hidden="1"/>
    <cellStyle name="Hyperlink" xfId="212" builtinId="8" hidden="1"/>
    <cellStyle name="Normal" xfId="0" builtinId="0"/>
    <cellStyle name="Normal 2 2" xfId="4"/>
    <cellStyle name="Normal 3" xfId="2"/>
    <cellStyle name="Normal 3 2" xfId="214"/>
    <cellStyle name="Normal 3 3" xfId="215"/>
    <cellStyle name="Normal 6" xfId="3"/>
    <cellStyle name="Normal 9" xfId="1"/>
    <cellStyle name="Normal 9 2" xfId="23"/>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emp/Files%20for%20AEM/Files%20for%20AEM/Discipline%20and%20Harassment/Restraint%20or%20Seclusion.Students%20under%20IDEA%20or%20not_phys_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emp/Files%20for%20AEM/Files%20for%20AEM/Discipline%20and%20Harassment/xRestraint%20or%20Seclusion.Students%20served%20under%20IDEA_phy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temp/Files%20for%20AEM/Files%20for%20AEM/Discipline%20and%20Harassment/xRestraint%20or%20Seclusion.Students%20not%20served%20under%20IDEA_phys_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sheetName val="Male"/>
      <sheetName val="Female"/>
    </sheetNames>
    <sheetDataSet>
      <sheetData sheetId="0">
        <row r="7">
          <cell r="A7" t="str">
            <v>subjected to physical restraint</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sheetName val="Male"/>
      <sheetName val="Female"/>
    </sheetNames>
    <sheetDataSet>
      <sheetData sheetId="0">
        <row r="7">
          <cell r="A7" t="str">
            <v>served under IDEA subjected to physical restraint</v>
          </cell>
        </row>
      </sheetData>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sheetName val="Male"/>
      <sheetName val="Female"/>
    </sheetNames>
    <sheetDataSet>
      <sheetData sheetId="0">
        <row r="7">
          <cell r="A7" t="str">
            <v>not served under IDEA subjected to physical restraint</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Y68"/>
  <sheetViews>
    <sheetView showGridLines="0" tabSelected="1" zoomScale="80" zoomScaleNormal="80" workbookViewId="0"/>
  </sheetViews>
  <sheetFormatPr defaultColWidth="12.1640625" defaultRowHeight="15" customHeight="1" x14ac:dyDescent="0.2"/>
  <cols>
    <col min="1" max="1" width="2.83203125" style="7" customWidth="1"/>
    <col min="2" max="2" width="21.83203125" style="1" customWidth="1"/>
    <col min="3" max="21" width="14.83203125" style="1" customWidth="1"/>
    <col min="22" max="22" width="14.83203125" style="3" customWidth="1"/>
    <col min="23" max="23" width="14.83203125" style="4" customWidth="1"/>
    <col min="24" max="25" width="14.83203125" style="1" customWidth="1"/>
    <col min="26" max="16384" width="12.1640625" style="5"/>
  </cols>
  <sheetData>
    <row r="2" spans="1:25" s="2" customFormat="1" ht="15" customHeight="1" x14ac:dyDescent="0.25">
      <c r="A2" s="6"/>
      <c r="B2" s="76" t="str">
        <f>CONCATENATE("Number and percentage of public school students ",A7, ", by race/ethnicity, disability status, and English proficiency, by state: School Year 2015-16")</f>
        <v>Number and percentage of public school students subjected to physical restraint, by race/ethnicity, disability status, and English proficiency, by state: School Year 2015-16</v>
      </c>
      <c r="C2" s="76"/>
      <c r="D2" s="76"/>
      <c r="E2" s="76"/>
      <c r="F2" s="76"/>
      <c r="G2" s="76"/>
      <c r="H2" s="76"/>
      <c r="I2" s="76"/>
      <c r="J2" s="76"/>
      <c r="K2" s="76"/>
      <c r="L2" s="76"/>
      <c r="M2" s="76"/>
      <c r="N2" s="76"/>
      <c r="O2" s="76"/>
      <c r="P2" s="76"/>
      <c r="Q2" s="76"/>
      <c r="R2" s="76"/>
      <c r="S2" s="76"/>
      <c r="T2" s="76"/>
      <c r="U2" s="76"/>
      <c r="V2" s="76"/>
      <c r="W2" s="76"/>
    </row>
    <row r="3" spans="1:25" s="1" customFormat="1" ht="15" customHeight="1" thickBot="1" x14ac:dyDescent="0.3">
      <c r="A3" s="73">
        <f>C7-T7</f>
        <v>58624</v>
      </c>
      <c r="B3" s="75"/>
      <c r="C3" s="74"/>
      <c r="D3" s="74"/>
      <c r="E3" s="74"/>
      <c r="F3" s="74"/>
      <c r="G3" s="74"/>
      <c r="H3" s="74"/>
      <c r="I3" s="74"/>
      <c r="J3" s="74"/>
      <c r="K3" s="74"/>
      <c r="L3" s="74"/>
      <c r="M3" s="74"/>
      <c r="N3" s="74"/>
      <c r="O3" s="74"/>
      <c r="P3" s="74"/>
      <c r="Q3" s="74"/>
      <c r="R3" s="74"/>
      <c r="S3" s="74"/>
      <c r="T3" s="74"/>
      <c r="U3" s="74"/>
      <c r="V3" s="74"/>
      <c r="W3" s="3"/>
      <c r="X3" s="74"/>
      <c r="Y3" s="74"/>
    </row>
    <row r="4" spans="1:25" s="9" customFormat="1" ht="24.95" customHeight="1" x14ac:dyDescent="0.2">
      <c r="A4" s="8"/>
      <c r="B4" s="86" t="s">
        <v>0</v>
      </c>
      <c r="C4" s="88" t="s">
        <v>10</v>
      </c>
      <c r="D4" s="90" t="s">
        <v>69</v>
      </c>
      <c r="E4" s="91"/>
      <c r="F4" s="91"/>
      <c r="G4" s="91"/>
      <c r="H4" s="91"/>
      <c r="I4" s="91"/>
      <c r="J4" s="91"/>
      <c r="K4" s="91"/>
      <c r="L4" s="91"/>
      <c r="M4" s="91"/>
      <c r="N4" s="91"/>
      <c r="O4" s="91"/>
      <c r="P4" s="91"/>
      <c r="Q4" s="92"/>
      <c r="R4" s="93" t="s">
        <v>68</v>
      </c>
      <c r="S4" s="94"/>
      <c r="T4" s="93" t="s">
        <v>16</v>
      </c>
      <c r="U4" s="94"/>
      <c r="V4" s="93" t="s">
        <v>11</v>
      </c>
      <c r="W4" s="94"/>
      <c r="X4" s="97" t="s">
        <v>14</v>
      </c>
      <c r="Y4" s="79" t="s">
        <v>12</v>
      </c>
    </row>
    <row r="5" spans="1:25" s="9" customFormat="1" ht="24.95" customHeight="1" x14ac:dyDescent="0.2">
      <c r="A5" s="8"/>
      <c r="B5" s="87"/>
      <c r="C5" s="89"/>
      <c r="D5" s="81" t="s">
        <v>1</v>
      </c>
      <c r="E5" s="82"/>
      <c r="F5" s="83" t="s">
        <v>2</v>
      </c>
      <c r="G5" s="82"/>
      <c r="H5" s="84" t="s">
        <v>3</v>
      </c>
      <c r="I5" s="82"/>
      <c r="J5" s="84" t="s">
        <v>4</v>
      </c>
      <c r="K5" s="82"/>
      <c r="L5" s="84" t="s">
        <v>5</v>
      </c>
      <c r="M5" s="82"/>
      <c r="N5" s="84" t="s">
        <v>6</v>
      </c>
      <c r="O5" s="82"/>
      <c r="P5" s="84" t="s">
        <v>7</v>
      </c>
      <c r="Q5" s="85"/>
      <c r="R5" s="95"/>
      <c r="S5" s="96"/>
      <c r="T5" s="95"/>
      <c r="U5" s="96"/>
      <c r="V5" s="95"/>
      <c r="W5" s="96"/>
      <c r="X5" s="98"/>
      <c r="Y5" s="80"/>
    </row>
    <row r="6" spans="1:25" s="9" customFormat="1" ht="15" customHeight="1" thickBot="1" x14ac:dyDescent="0.25">
      <c r="A6" s="8"/>
      <c r="B6" s="10"/>
      <c r="C6" s="47"/>
      <c r="D6" s="11" t="s">
        <v>8</v>
      </c>
      <c r="E6" s="12" t="s">
        <v>13</v>
      </c>
      <c r="F6" s="13" t="s">
        <v>8</v>
      </c>
      <c r="G6" s="12" t="s">
        <v>13</v>
      </c>
      <c r="H6" s="13" t="s">
        <v>8</v>
      </c>
      <c r="I6" s="12" t="s">
        <v>13</v>
      </c>
      <c r="J6" s="13" t="s">
        <v>8</v>
      </c>
      <c r="K6" s="12" t="s">
        <v>13</v>
      </c>
      <c r="L6" s="13" t="s">
        <v>8</v>
      </c>
      <c r="M6" s="12" t="s">
        <v>13</v>
      </c>
      <c r="N6" s="13" t="s">
        <v>8</v>
      </c>
      <c r="O6" s="12" t="s">
        <v>13</v>
      </c>
      <c r="P6" s="13" t="s">
        <v>8</v>
      </c>
      <c r="Q6" s="14" t="s">
        <v>13</v>
      </c>
      <c r="R6" s="71" t="s">
        <v>8</v>
      </c>
      <c r="S6" s="15" t="s">
        <v>70</v>
      </c>
      <c r="T6" s="11" t="s">
        <v>8</v>
      </c>
      <c r="U6" s="15" t="s">
        <v>70</v>
      </c>
      <c r="V6" s="13" t="s">
        <v>8</v>
      </c>
      <c r="W6" s="15" t="s">
        <v>70</v>
      </c>
      <c r="X6" s="16"/>
      <c r="Y6" s="17"/>
    </row>
    <row r="7" spans="1:25" s="19" customFormat="1" ht="15" customHeight="1" x14ac:dyDescent="0.2">
      <c r="A7" s="18" t="s">
        <v>75</v>
      </c>
      <c r="B7" s="53" t="s">
        <v>9</v>
      </c>
      <c r="C7" s="54">
        <f>D7+F7+H7+J7+L7+N7+P7</f>
        <v>59217</v>
      </c>
      <c r="D7" s="55">
        <v>714</v>
      </c>
      <c r="E7" s="56">
        <v>1.2057</v>
      </c>
      <c r="F7" s="57">
        <v>621</v>
      </c>
      <c r="G7" s="56">
        <v>1.0486899999999999</v>
      </c>
      <c r="H7" s="57">
        <v>8018</v>
      </c>
      <c r="I7" s="56">
        <v>13.54</v>
      </c>
      <c r="J7" s="57">
        <v>16246</v>
      </c>
      <c r="K7" s="56">
        <v>27.434699999999999</v>
      </c>
      <c r="L7" s="57">
        <v>30600</v>
      </c>
      <c r="M7" s="56">
        <v>51.674399999999999</v>
      </c>
      <c r="N7" s="58">
        <v>51</v>
      </c>
      <c r="O7" s="56">
        <v>8.6120000000000002E-2</v>
      </c>
      <c r="P7" s="59">
        <v>2967</v>
      </c>
      <c r="Q7" s="60">
        <v>5.0103999999999997</v>
      </c>
      <c r="R7" s="57">
        <v>44958</v>
      </c>
      <c r="S7" s="62">
        <v>75.9208</v>
      </c>
      <c r="T7" s="61">
        <v>593</v>
      </c>
      <c r="U7" s="60">
        <v>1.0014000000000001</v>
      </c>
      <c r="V7" s="61">
        <v>2110</v>
      </c>
      <c r="W7" s="62">
        <v>3.5632000000000001</v>
      </c>
      <c r="X7" s="63">
        <v>96360</v>
      </c>
      <c r="Y7" s="64">
        <v>99.316999999999993</v>
      </c>
    </row>
    <row r="8" spans="1:25" s="19" customFormat="1" ht="15" customHeight="1" x14ac:dyDescent="0.2">
      <c r="A8" s="18" t="s">
        <v>15</v>
      </c>
      <c r="B8" s="20" t="s">
        <v>18</v>
      </c>
      <c r="C8" s="21">
        <f t="shared" ref="C8:C58" si="0">D8+F8+H8+J8+L8+N8+P8</f>
        <v>1153</v>
      </c>
      <c r="D8" s="22">
        <v>1</v>
      </c>
      <c r="E8" s="23">
        <v>8.6699999999999999E-2</v>
      </c>
      <c r="F8" s="24">
        <v>6</v>
      </c>
      <c r="G8" s="23">
        <v>0.52037999999999995</v>
      </c>
      <c r="H8" s="30">
        <v>16</v>
      </c>
      <c r="I8" s="23">
        <v>1.3876999999999999</v>
      </c>
      <c r="J8" s="24">
        <v>517</v>
      </c>
      <c r="K8" s="23">
        <v>44.839500000000001</v>
      </c>
      <c r="L8" s="24">
        <v>597</v>
      </c>
      <c r="M8" s="23">
        <v>51.777999999999999</v>
      </c>
      <c r="N8" s="24">
        <v>0</v>
      </c>
      <c r="O8" s="23">
        <v>0</v>
      </c>
      <c r="P8" s="32">
        <v>16</v>
      </c>
      <c r="Q8" s="26">
        <v>1.3876999999999999</v>
      </c>
      <c r="R8" s="24">
        <v>795</v>
      </c>
      <c r="S8" s="27">
        <v>68.950599999999994</v>
      </c>
      <c r="T8" s="22">
        <v>12</v>
      </c>
      <c r="U8" s="26">
        <v>1.0407599999999999</v>
      </c>
      <c r="V8" s="31">
        <v>2</v>
      </c>
      <c r="W8" s="27">
        <v>0.17349999999999999</v>
      </c>
      <c r="X8" s="28">
        <v>1400</v>
      </c>
      <c r="Y8" s="29">
        <v>100</v>
      </c>
    </row>
    <row r="9" spans="1:25" s="19" customFormat="1" ht="15" customHeight="1" x14ac:dyDescent="0.2">
      <c r="A9" s="18" t="s">
        <v>15</v>
      </c>
      <c r="B9" s="65" t="s">
        <v>17</v>
      </c>
      <c r="C9" s="54">
        <f t="shared" si="0"/>
        <v>405</v>
      </c>
      <c r="D9" s="55">
        <v>91</v>
      </c>
      <c r="E9" s="56">
        <v>22.469100000000001</v>
      </c>
      <c r="F9" s="57">
        <v>4</v>
      </c>
      <c r="G9" s="56">
        <v>0.98765000000000003</v>
      </c>
      <c r="H9" s="57">
        <v>39</v>
      </c>
      <c r="I9" s="56">
        <v>9.6295999999999999</v>
      </c>
      <c r="J9" s="58">
        <v>22</v>
      </c>
      <c r="K9" s="56">
        <v>5.4321000000000002</v>
      </c>
      <c r="L9" s="58">
        <v>164</v>
      </c>
      <c r="M9" s="56">
        <v>40.4938</v>
      </c>
      <c r="N9" s="57">
        <v>8</v>
      </c>
      <c r="O9" s="56">
        <v>1.9753099999999999</v>
      </c>
      <c r="P9" s="66">
        <v>77</v>
      </c>
      <c r="Q9" s="60">
        <v>19.0123</v>
      </c>
      <c r="R9" s="57">
        <v>346</v>
      </c>
      <c r="S9" s="62">
        <v>85.432100000000005</v>
      </c>
      <c r="T9" s="67">
        <v>1</v>
      </c>
      <c r="U9" s="60">
        <v>0.24690999999999999</v>
      </c>
      <c r="V9" s="67">
        <v>27</v>
      </c>
      <c r="W9" s="62">
        <v>6.6666999999999996</v>
      </c>
      <c r="X9" s="63">
        <v>503</v>
      </c>
      <c r="Y9" s="64">
        <v>100</v>
      </c>
    </row>
    <row r="10" spans="1:25" s="19" customFormat="1" ht="15" customHeight="1" x14ac:dyDescent="0.2">
      <c r="A10" s="18" t="s">
        <v>15</v>
      </c>
      <c r="B10" s="20" t="s">
        <v>20</v>
      </c>
      <c r="C10" s="21">
        <f t="shared" si="0"/>
        <v>880</v>
      </c>
      <c r="D10" s="31">
        <v>34</v>
      </c>
      <c r="E10" s="23">
        <v>3.8635999999999999</v>
      </c>
      <c r="F10" s="24">
        <v>3</v>
      </c>
      <c r="G10" s="23">
        <v>0.34090999999999999</v>
      </c>
      <c r="H10" s="30">
        <v>269</v>
      </c>
      <c r="I10" s="23">
        <v>30.568200000000001</v>
      </c>
      <c r="J10" s="24">
        <v>165</v>
      </c>
      <c r="K10" s="23">
        <v>18.75</v>
      </c>
      <c r="L10" s="30">
        <v>375</v>
      </c>
      <c r="M10" s="23">
        <v>42.613599999999998</v>
      </c>
      <c r="N10" s="30">
        <v>1</v>
      </c>
      <c r="O10" s="23">
        <v>0.11364</v>
      </c>
      <c r="P10" s="25">
        <v>33</v>
      </c>
      <c r="Q10" s="26">
        <v>3.75</v>
      </c>
      <c r="R10" s="24">
        <v>699</v>
      </c>
      <c r="S10" s="27">
        <v>79.431799999999996</v>
      </c>
      <c r="T10" s="31">
        <v>6</v>
      </c>
      <c r="U10" s="26">
        <v>0.68181999999999998</v>
      </c>
      <c r="V10" s="31">
        <v>25</v>
      </c>
      <c r="W10" s="27">
        <v>2.8409</v>
      </c>
      <c r="X10" s="28">
        <v>1977</v>
      </c>
      <c r="Y10" s="29">
        <v>100</v>
      </c>
    </row>
    <row r="11" spans="1:25" s="19" customFormat="1" ht="15" customHeight="1" x14ac:dyDescent="0.2">
      <c r="A11" s="18" t="s">
        <v>15</v>
      </c>
      <c r="B11" s="65" t="s">
        <v>19</v>
      </c>
      <c r="C11" s="54">
        <f t="shared" si="0"/>
        <v>321</v>
      </c>
      <c r="D11" s="55">
        <v>1</v>
      </c>
      <c r="E11" s="56">
        <v>0.3115</v>
      </c>
      <c r="F11" s="58">
        <v>0</v>
      </c>
      <c r="G11" s="56">
        <v>0</v>
      </c>
      <c r="H11" s="57">
        <v>16</v>
      </c>
      <c r="I11" s="56">
        <v>4.9843999999999999</v>
      </c>
      <c r="J11" s="57">
        <v>90</v>
      </c>
      <c r="K11" s="56">
        <v>28.037400000000002</v>
      </c>
      <c r="L11" s="57">
        <v>209</v>
      </c>
      <c r="M11" s="56">
        <v>65.108999999999995</v>
      </c>
      <c r="N11" s="57">
        <v>0</v>
      </c>
      <c r="O11" s="56">
        <v>0</v>
      </c>
      <c r="P11" s="66">
        <v>5</v>
      </c>
      <c r="Q11" s="60">
        <v>1.5576000000000001</v>
      </c>
      <c r="R11" s="57">
        <v>158</v>
      </c>
      <c r="S11" s="62">
        <v>49.221200000000003</v>
      </c>
      <c r="T11" s="67">
        <v>8</v>
      </c>
      <c r="U11" s="60">
        <v>2.49221</v>
      </c>
      <c r="V11" s="55">
        <v>0</v>
      </c>
      <c r="W11" s="62">
        <v>0</v>
      </c>
      <c r="X11" s="63">
        <v>1092</v>
      </c>
      <c r="Y11" s="64">
        <v>100</v>
      </c>
    </row>
    <row r="12" spans="1:25" s="19" customFormat="1" ht="15" customHeight="1" x14ac:dyDescent="0.2">
      <c r="A12" s="18" t="s">
        <v>15</v>
      </c>
      <c r="B12" s="20" t="s">
        <v>21</v>
      </c>
      <c r="C12" s="21">
        <f t="shared" si="0"/>
        <v>1772</v>
      </c>
      <c r="D12" s="22">
        <v>31</v>
      </c>
      <c r="E12" s="23">
        <v>1.7494000000000001</v>
      </c>
      <c r="F12" s="30">
        <v>72</v>
      </c>
      <c r="G12" s="23">
        <v>4.0632099999999998</v>
      </c>
      <c r="H12" s="24">
        <v>659</v>
      </c>
      <c r="I12" s="23">
        <v>37.189599999999999</v>
      </c>
      <c r="J12" s="24">
        <v>350</v>
      </c>
      <c r="K12" s="23">
        <v>19.7517</v>
      </c>
      <c r="L12" s="24">
        <v>577</v>
      </c>
      <c r="M12" s="23">
        <v>32.562100000000001</v>
      </c>
      <c r="N12" s="30">
        <v>4</v>
      </c>
      <c r="O12" s="23">
        <v>0.22572999999999999</v>
      </c>
      <c r="P12" s="32">
        <v>79</v>
      </c>
      <c r="Q12" s="26">
        <v>4.4581999999999997</v>
      </c>
      <c r="R12" s="24">
        <v>1476</v>
      </c>
      <c r="S12" s="27">
        <v>83.295699999999997</v>
      </c>
      <c r="T12" s="31">
        <v>14</v>
      </c>
      <c r="U12" s="26">
        <v>0.79007000000000005</v>
      </c>
      <c r="V12" s="22">
        <v>172</v>
      </c>
      <c r="W12" s="27">
        <v>9.7065000000000001</v>
      </c>
      <c r="X12" s="28">
        <v>10138</v>
      </c>
      <c r="Y12" s="29">
        <v>100</v>
      </c>
    </row>
    <row r="13" spans="1:25" s="19" customFormat="1" ht="15" customHeight="1" x14ac:dyDescent="0.2">
      <c r="A13" s="18" t="s">
        <v>15</v>
      </c>
      <c r="B13" s="65" t="s">
        <v>22</v>
      </c>
      <c r="C13" s="54">
        <f t="shared" si="0"/>
        <v>592</v>
      </c>
      <c r="D13" s="55">
        <v>1</v>
      </c>
      <c r="E13" s="56">
        <v>0.16889999999999999</v>
      </c>
      <c r="F13" s="58">
        <v>8</v>
      </c>
      <c r="G13" s="56">
        <v>1.3513500000000001</v>
      </c>
      <c r="H13" s="57">
        <v>203</v>
      </c>
      <c r="I13" s="56">
        <v>34.290500000000002</v>
      </c>
      <c r="J13" s="58">
        <v>115</v>
      </c>
      <c r="K13" s="56">
        <v>19.425699999999999</v>
      </c>
      <c r="L13" s="57">
        <v>237</v>
      </c>
      <c r="M13" s="56">
        <v>40.033799999999999</v>
      </c>
      <c r="N13" s="57">
        <v>3</v>
      </c>
      <c r="O13" s="56">
        <v>0.50675999999999999</v>
      </c>
      <c r="P13" s="59">
        <v>25</v>
      </c>
      <c r="Q13" s="60">
        <v>4.2229999999999999</v>
      </c>
      <c r="R13" s="57">
        <v>398</v>
      </c>
      <c r="S13" s="62">
        <v>67.229699999999994</v>
      </c>
      <c r="T13" s="55">
        <v>6</v>
      </c>
      <c r="U13" s="60">
        <v>1.0135099999999999</v>
      </c>
      <c r="V13" s="67">
        <v>37</v>
      </c>
      <c r="W13" s="62">
        <v>6.25</v>
      </c>
      <c r="X13" s="63">
        <v>1868</v>
      </c>
      <c r="Y13" s="64">
        <v>91.328000000000003</v>
      </c>
    </row>
    <row r="14" spans="1:25" s="19" customFormat="1" ht="15" customHeight="1" x14ac:dyDescent="0.2">
      <c r="A14" s="18" t="s">
        <v>15</v>
      </c>
      <c r="B14" s="20" t="s">
        <v>23</v>
      </c>
      <c r="C14" s="33">
        <f t="shared" si="0"/>
        <v>1643</v>
      </c>
      <c r="D14" s="22">
        <v>12</v>
      </c>
      <c r="E14" s="23">
        <v>0.73040000000000005</v>
      </c>
      <c r="F14" s="24">
        <v>11</v>
      </c>
      <c r="G14" s="23">
        <v>0.66951000000000005</v>
      </c>
      <c r="H14" s="30">
        <v>389</v>
      </c>
      <c r="I14" s="23">
        <v>23.676200000000001</v>
      </c>
      <c r="J14" s="30">
        <v>385</v>
      </c>
      <c r="K14" s="23">
        <v>23.432700000000001</v>
      </c>
      <c r="L14" s="30">
        <v>789</v>
      </c>
      <c r="M14" s="23">
        <v>48.021900000000002</v>
      </c>
      <c r="N14" s="24">
        <v>0</v>
      </c>
      <c r="O14" s="23">
        <v>0</v>
      </c>
      <c r="P14" s="25">
        <v>57</v>
      </c>
      <c r="Q14" s="26">
        <v>3.4693000000000001</v>
      </c>
      <c r="R14" s="24">
        <v>1443</v>
      </c>
      <c r="S14" s="27">
        <v>87.827100000000002</v>
      </c>
      <c r="T14" s="31">
        <v>16</v>
      </c>
      <c r="U14" s="26">
        <v>0.97382999999999997</v>
      </c>
      <c r="V14" s="22">
        <v>60</v>
      </c>
      <c r="W14" s="27">
        <v>3.6518999999999999</v>
      </c>
      <c r="X14" s="28">
        <v>1238</v>
      </c>
      <c r="Y14" s="29">
        <v>100</v>
      </c>
    </row>
    <row r="15" spans="1:25" s="19" customFormat="1" ht="15" customHeight="1" x14ac:dyDescent="0.2">
      <c r="A15" s="18" t="s">
        <v>15</v>
      </c>
      <c r="B15" s="65" t="s">
        <v>25</v>
      </c>
      <c r="C15" s="68">
        <f t="shared" si="0"/>
        <v>520</v>
      </c>
      <c r="D15" s="55">
        <v>1</v>
      </c>
      <c r="E15" s="56">
        <v>0.1923</v>
      </c>
      <c r="F15" s="57">
        <v>4</v>
      </c>
      <c r="G15" s="56">
        <v>0.76922999999999997</v>
      </c>
      <c r="H15" s="57">
        <v>52</v>
      </c>
      <c r="I15" s="56">
        <v>10</v>
      </c>
      <c r="J15" s="58">
        <v>266</v>
      </c>
      <c r="K15" s="56">
        <v>51.153799999999997</v>
      </c>
      <c r="L15" s="57">
        <v>187</v>
      </c>
      <c r="M15" s="56">
        <v>35.961500000000001</v>
      </c>
      <c r="N15" s="58">
        <v>0</v>
      </c>
      <c r="O15" s="56">
        <v>0</v>
      </c>
      <c r="P15" s="59">
        <v>10</v>
      </c>
      <c r="Q15" s="60">
        <v>1.9231</v>
      </c>
      <c r="R15" s="57">
        <v>410</v>
      </c>
      <c r="S15" s="62">
        <v>78.846199999999996</v>
      </c>
      <c r="T15" s="67">
        <v>8</v>
      </c>
      <c r="U15" s="60">
        <v>1.5384599999999999</v>
      </c>
      <c r="V15" s="55">
        <v>17</v>
      </c>
      <c r="W15" s="62">
        <v>3.2692000000000001</v>
      </c>
      <c r="X15" s="63">
        <v>235</v>
      </c>
      <c r="Y15" s="64">
        <v>100</v>
      </c>
    </row>
    <row r="16" spans="1:25" s="19" customFormat="1" ht="15" customHeight="1" x14ac:dyDescent="0.2">
      <c r="A16" s="18" t="s">
        <v>15</v>
      </c>
      <c r="B16" s="20" t="s">
        <v>24</v>
      </c>
      <c r="C16" s="33">
        <f t="shared" si="0"/>
        <v>166</v>
      </c>
      <c r="D16" s="31">
        <v>1</v>
      </c>
      <c r="E16" s="23">
        <v>0.60240000000000005</v>
      </c>
      <c r="F16" s="30">
        <v>0</v>
      </c>
      <c r="G16" s="23">
        <v>0</v>
      </c>
      <c r="H16" s="24">
        <v>6</v>
      </c>
      <c r="I16" s="23">
        <v>3.6145</v>
      </c>
      <c r="J16" s="30">
        <v>158</v>
      </c>
      <c r="K16" s="23">
        <v>95.180700000000002</v>
      </c>
      <c r="L16" s="24">
        <v>0</v>
      </c>
      <c r="M16" s="23">
        <v>0</v>
      </c>
      <c r="N16" s="30">
        <v>0</v>
      </c>
      <c r="O16" s="23">
        <v>0</v>
      </c>
      <c r="P16" s="25">
        <v>1</v>
      </c>
      <c r="Q16" s="26">
        <v>0.60240000000000005</v>
      </c>
      <c r="R16" s="24">
        <v>104</v>
      </c>
      <c r="S16" s="27">
        <v>62.650599999999997</v>
      </c>
      <c r="T16" s="22">
        <v>4</v>
      </c>
      <c r="U16" s="26">
        <v>2.40964</v>
      </c>
      <c r="V16" s="22">
        <v>4</v>
      </c>
      <c r="W16" s="27">
        <v>2.4096000000000002</v>
      </c>
      <c r="X16" s="28">
        <v>221</v>
      </c>
      <c r="Y16" s="29">
        <v>100</v>
      </c>
    </row>
    <row r="17" spans="1:25" s="19" customFormat="1" ht="15" customHeight="1" x14ac:dyDescent="0.2">
      <c r="A17" s="18" t="s">
        <v>15</v>
      </c>
      <c r="B17" s="65" t="s">
        <v>26</v>
      </c>
      <c r="C17" s="54">
        <f t="shared" si="0"/>
        <v>651</v>
      </c>
      <c r="D17" s="55">
        <v>0</v>
      </c>
      <c r="E17" s="56">
        <v>0</v>
      </c>
      <c r="F17" s="58">
        <v>2</v>
      </c>
      <c r="G17" s="56">
        <v>0.30721999999999999</v>
      </c>
      <c r="H17" s="57">
        <v>118</v>
      </c>
      <c r="I17" s="56">
        <v>18.126000000000001</v>
      </c>
      <c r="J17" s="58">
        <v>182</v>
      </c>
      <c r="K17" s="56">
        <v>27.957000000000001</v>
      </c>
      <c r="L17" s="58">
        <v>316</v>
      </c>
      <c r="M17" s="56">
        <v>48.540700000000001</v>
      </c>
      <c r="N17" s="58">
        <v>0</v>
      </c>
      <c r="O17" s="56">
        <v>0</v>
      </c>
      <c r="P17" s="66">
        <v>33</v>
      </c>
      <c r="Q17" s="60">
        <v>5.0690999999999997</v>
      </c>
      <c r="R17" s="57">
        <v>494</v>
      </c>
      <c r="S17" s="62">
        <v>75.883300000000006</v>
      </c>
      <c r="T17" s="55">
        <v>15</v>
      </c>
      <c r="U17" s="60">
        <v>2.3041499999999999</v>
      </c>
      <c r="V17" s="55">
        <v>6</v>
      </c>
      <c r="W17" s="62">
        <v>0.92169999999999996</v>
      </c>
      <c r="X17" s="63">
        <v>3952</v>
      </c>
      <c r="Y17" s="64">
        <v>100</v>
      </c>
    </row>
    <row r="18" spans="1:25" s="19" customFormat="1" ht="15" customHeight="1" x14ac:dyDescent="0.2">
      <c r="A18" s="18" t="s">
        <v>15</v>
      </c>
      <c r="B18" s="20" t="s">
        <v>27</v>
      </c>
      <c r="C18" s="21">
        <f t="shared" si="0"/>
        <v>2234</v>
      </c>
      <c r="D18" s="31">
        <v>2</v>
      </c>
      <c r="E18" s="23">
        <v>8.9499999999999996E-2</v>
      </c>
      <c r="F18" s="24">
        <v>16</v>
      </c>
      <c r="G18" s="23">
        <v>0.71619999999999995</v>
      </c>
      <c r="H18" s="24">
        <v>117</v>
      </c>
      <c r="I18" s="23">
        <v>5.2371999999999996</v>
      </c>
      <c r="J18" s="24">
        <v>1230</v>
      </c>
      <c r="K18" s="23">
        <v>55.058199999999999</v>
      </c>
      <c r="L18" s="24">
        <v>791</v>
      </c>
      <c r="M18" s="23">
        <v>35.407299999999999</v>
      </c>
      <c r="N18" s="24">
        <v>0</v>
      </c>
      <c r="O18" s="23">
        <v>0</v>
      </c>
      <c r="P18" s="25">
        <v>78</v>
      </c>
      <c r="Q18" s="26">
        <v>3.4914999999999998</v>
      </c>
      <c r="R18" s="24">
        <v>1878</v>
      </c>
      <c r="S18" s="27">
        <v>84.064499999999995</v>
      </c>
      <c r="T18" s="31">
        <v>10</v>
      </c>
      <c r="U18" s="26">
        <v>0.44762999999999997</v>
      </c>
      <c r="V18" s="22">
        <v>43</v>
      </c>
      <c r="W18" s="27">
        <v>1.9248000000000001</v>
      </c>
      <c r="X18" s="28">
        <v>2407</v>
      </c>
      <c r="Y18" s="29">
        <v>100</v>
      </c>
    </row>
    <row r="19" spans="1:25" s="19" customFormat="1" ht="15" customHeight="1" x14ac:dyDescent="0.2">
      <c r="A19" s="18" t="s">
        <v>15</v>
      </c>
      <c r="B19" s="65" t="s">
        <v>28</v>
      </c>
      <c r="C19" s="54">
        <f t="shared" si="0"/>
        <v>0</v>
      </c>
      <c r="D19" s="55">
        <v>0</v>
      </c>
      <c r="E19" s="56">
        <v>0</v>
      </c>
      <c r="F19" s="57">
        <v>0</v>
      </c>
      <c r="G19" s="56">
        <v>0</v>
      </c>
      <c r="H19" s="57">
        <v>0</v>
      </c>
      <c r="I19" s="56">
        <v>0</v>
      </c>
      <c r="J19" s="57">
        <v>0</v>
      </c>
      <c r="K19" s="56">
        <v>0</v>
      </c>
      <c r="L19" s="57">
        <v>0</v>
      </c>
      <c r="M19" s="56">
        <v>0</v>
      </c>
      <c r="N19" s="57">
        <v>0</v>
      </c>
      <c r="O19" s="56">
        <v>0</v>
      </c>
      <c r="P19" s="59">
        <v>0</v>
      </c>
      <c r="Q19" s="60">
        <v>0</v>
      </c>
      <c r="R19" s="57">
        <v>0</v>
      </c>
      <c r="S19" s="62">
        <v>0</v>
      </c>
      <c r="T19" s="55">
        <v>0</v>
      </c>
      <c r="U19" s="60">
        <v>0</v>
      </c>
      <c r="V19" s="55">
        <v>0</v>
      </c>
      <c r="W19" s="62">
        <v>0</v>
      </c>
      <c r="X19" s="63">
        <v>290</v>
      </c>
      <c r="Y19" s="64">
        <v>100</v>
      </c>
    </row>
    <row r="20" spans="1:25" s="19" customFormat="1" ht="15" customHeight="1" x14ac:dyDescent="0.2">
      <c r="A20" s="18" t="s">
        <v>15</v>
      </c>
      <c r="B20" s="20" t="s">
        <v>30</v>
      </c>
      <c r="C20" s="33">
        <f t="shared" si="0"/>
        <v>142</v>
      </c>
      <c r="D20" s="31">
        <v>16</v>
      </c>
      <c r="E20" s="23">
        <v>11.2676</v>
      </c>
      <c r="F20" s="30">
        <v>0</v>
      </c>
      <c r="G20" s="23">
        <v>0</v>
      </c>
      <c r="H20" s="24">
        <v>20</v>
      </c>
      <c r="I20" s="23">
        <v>14.0845</v>
      </c>
      <c r="J20" s="30">
        <v>3</v>
      </c>
      <c r="K20" s="23">
        <v>2.1126999999999998</v>
      </c>
      <c r="L20" s="30">
        <v>99</v>
      </c>
      <c r="M20" s="23">
        <v>69.718299999999999</v>
      </c>
      <c r="N20" s="30">
        <v>0</v>
      </c>
      <c r="O20" s="23">
        <v>0</v>
      </c>
      <c r="P20" s="25">
        <v>4</v>
      </c>
      <c r="Q20" s="26">
        <v>2.8169</v>
      </c>
      <c r="R20" s="24">
        <v>79</v>
      </c>
      <c r="S20" s="27">
        <v>55.633800000000001</v>
      </c>
      <c r="T20" s="31">
        <v>4</v>
      </c>
      <c r="U20" s="26">
        <v>2.8169</v>
      </c>
      <c r="V20" s="22">
        <v>4</v>
      </c>
      <c r="W20" s="27">
        <v>2.8169</v>
      </c>
      <c r="X20" s="28">
        <v>720</v>
      </c>
      <c r="Y20" s="29">
        <v>100</v>
      </c>
    </row>
    <row r="21" spans="1:25" s="19" customFormat="1" ht="15" customHeight="1" x14ac:dyDescent="0.2">
      <c r="A21" s="18" t="s">
        <v>15</v>
      </c>
      <c r="B21" s="65" t="s">
        <v>31</v>
      </c>
      <c r="C21" s="54">
        <f t="shared" si="0"/>
        <v>2798</v>
      </c>
      <c r="D21" s="67">
        <v>7</v>
      </c>
      <c r="E21" s="56">
        <v>0.25019999999999998</v>
      </c>
      <c r="F21" s="57">
        <v>43</v>
      </c>
      <c r="G21" s="56">
        <v>1.53681</v>
      </c>
      <c r="H21" s="58">
        <v>298</v>
      </c>
      <c r="I21" s="56">
        <v>10.650499999999999</v>
      </c>
      <c r="J21" s="57">
        <v>813</v>
      </c>
      <c r="K21" s="56">
        <v>29.0565</v>
      </c>
      <c r="L21" s="57">
        <v>1507</v>
      </c>
      <c r="M21" s="56">
        <v>53.859900000000003</v>
      </c>
      <c r="N21" s="57">
        <v>0</v>
      </c>
      <c r="O21" s="56">
        <v>0</v>
      </c>
      <c r="P21" s="66">
        <v>130</v>
      </c>
      <c r="Q21" s="60">
        <v>4.6462000000000003</v>
      </c>
      <c r="R21" s="57">
        <v>2193</v>
      </c>
      <c r="S21" s="62">
        <v>78.377399999999994</v>
      </c>
      <c r="T21" s="55">
        <v>20</v>
      </c>
      <c r="U21" s="60">
        <v>0.71479999999999999</v>
      </c>
      <c r="V21" s="67">
        <v>118</v>
      </c>
      <c r="W21" s="62">
        <v>4.2172999999999998</v>
      </c>
      <c r="X21" s="63">
        <v>4081</v>
      </c>
      <c r="Y21" s="64">
        <v>99.706000000000003</v>
      </c>
    </row>
    <row r="22" spans="1:25" s="19" customFormat="1" ht="15" customHeight="1" x14ac:dyDescent="0.2">
      <c r="A22" s="18" t="s">
        <v>15</v>
      </c>
      <c r="B22" s="20" t="s">
        <v>32</v>
      </c>
      <c r="C22" s="21">
        <f t="shared" si="0"/>
        <v>1964</v>
      </c>
      <c r="D22" s="22">
        <v>1</v>
      </c>
      <c r="E22" s="23">
        <v>5.0900000000000001E-2</v>
      </c>
      <c r="F22" s="30">
        <v>9</v>
      </c>
      <c r="G22" s="23">
        <v>0.45824999999999999</v>
      </c>
      <c r="H22" s="30">
        <v>89</v>
      </c>
      <c r="I22" s="23">
        <v>4.5316000000000001</v>
      </c>
      <c r="J22" s="24">
        <v>380</v>
      </c>
      <c r="K22" s="23">
        <v>19.348299999999998</v>
      </c>
      <c r="L22" s="24">
        <v>1341</v>
      </c>
      <c r="M22" s="23">
        <v>68.278999999999996</v>
      </c>
      <c r="N22" s="24">
        <v>0</v>
      </c>
      <c r="O22" s="23">
        <v>0</v>
      </c>
      <c r="P22" s="32">
        <v>144</v>
      </c>
      <c r="Q22" s="26">
        <v>7.3319999999999999</v>
      </c>
      <c r="R22" s="24">
        <v>1504</v>
      </c>
      <c r="S22" s="27">
        <v>76.578400000000002</v>
      </c>
      <c r="T22" s="31">
        <v>10</v>
      </c>
      <c r="U22" s="26">
        <v>0.50915999999999995</v>
      </c>
      <c r="V22" s="31">
        <v>42</v>
      </c>
      <c r="W22" s="27">
        <v>2.1385000000000001</v>
      </c>
      <c r="X22" s="28">
        <v>1879</v>
      </c>
      <c r="Y22" s="29">
        <v>100</v>
      </c>
    </row>
    <row r="23" spans="1:25" s="19" customFormat="1" ht="15" customHeight="1" x14ac:dyDescent="0.2">
      <c r="A23" s="18" t="s">
        <v>15</v>
      </c>
      <c r="B23" s="65" t="s">
        <v>29</v>
      </c>
      <c r="C23" s="54">
        <f t="shared" si="0"/>
        <v>2644</v>
      </c>
      <c r="D23" s="55">
        <v>14</v>
      </c>
      <c r="E23" s="56">
        <v>0.52949999999999997</v>
      </c>
      <c r="F23" s="57">
        <v>45</v>
      </c>
      <c r="G23" s="56">
        <v>1.70197</v>
      </c>
      <c r="H23" s="57">
        <v>124</v>
      </c>
      <c r="I23" s="56">
        <v>4.6898999999999997</v>
      </c>
      <c r="J23" s="57">
        <v>467</v>
      </c>
      <c r="K23" s="56">
        <v>17.662600000000001</v>
      </c>
      <c r="L23" s="57">
        <v>1797</v>
      </c>
      <c r="M23" s="56">
        <v>67.965199999999996</v>
      </c>
      <c r="N23" s="57">
        <v>1</v>
      </c>
      <c r="O23" s="56">
        <v>3.7819999999999999E-2</v>
      </c>
      <c r="P23" s="66">
        <v>196</v>
      </c>
      <c r="Q23" s="60">
        <v>7.4130000000000003</v>
      </c>
      <c r="R23" s="57">
        <v>2182</v>
      </c>
      <c r="S23" s="62">
        <v>82.526499999999999</v>
      </c>
      <c r="T23" s="67">
        <v>5</v>
      </c>
      <c r="U23" s="60">
        <v>0.18911</v>
      </c>
      <c r="V23" s="55">
        <v>85</v>
      </c>
      <c r="W23" s="62">
        <v>3.2147999999999999</v>
      </c>
      <c r="X23" s="63">
        <v>1365</v>
      </c>
      <c r="Y23" s="64">
        <v>100</v>
      </c>
    </row>
    <row r="24" spans="1:25" s="19" customFormat="1" ht="15" customHeight="1" x14ac:dyDescent="0.2">
      <c r="A24" s="18" t="s">
        <v>15</v>
      </c>
      <c r="B24" s="20" t="s">
        <v>33</v>
      </c>
      <c r="C24" s="21">
        <f t="shared" si="0"/>
        <v>1386</v>
      </c>
      <c r="D24" s="31">
        <v>14</v>
      </c>
      <c r="E24" s="23">
        <v>1.0101</v>
      </c>
      <c r="F24" s="24">
        <v>5</v>
      </c>
      <c r="G24" s="23">
        <v>0.36075000000000002</v>
      </c>
      <c r="H24" s="30">
        <v>196</v>
      </c>
      <c r="I24" s="23">
        <v>14.141400000000001</v>
      </c>
      <c r="J24" s="24">
        <v>189</v>
      </c>
      <c r="K24" s="23">
        <v>13.6364</v>
      </c>
      <c r="L24" s="24">
        <v>850</v>
      </c>
      <c r="M24" s="23">
        <v>61.327599999999997</v>
      </c>
      <c r="N24" s="24">
        <v>2</v>
      </c>
      <c r="O24" s="23">
        <v>0.14430000000000001</v>
      </c>
      <c r="P24" s="32">
        <v>130</v>
      </c>
      <c r="Q24" s="26">
        <v>9.3795000000000002</v>
      </c>
      <c r="R24" s="24">
        <v>846</v>
      </c>
      <c r="S24" s="27">
        <v>61.039000000000001</v>
      </c>
      <c r="T24" s="31">
        <v>10</v>
      </c>
      <c r="U24" s="26">
        <v>0.72150000000000003</v>
      </c>
      <c r="V24" s="22">
        <v>51</v>
      </c>
      <c r="W24" s="27">
        <v>3.6797</v>
      </c>
      <c r="X24" s="28">
        <v>1356</v>
      </c>
      <c r="Y24" s="29">
        <v>100</v>
      </c>
    </row>
    <row r="25" spans="1:25" s="19" customFormat="1" ht="15" customHeight="1" x14ac:dyDescent="0.2">
      <c r="A25" s="18" t="s">
        <v>15</v>
      </c>
      <c r="B25" s="65" t="s">
        <v>34</v>
      </c>
      <c r="C25" s="68">
        <f t="shared" si="0"/>
        <v>1688</v>
      </c>
      <c r="D25" s="55">
        <v>2</v>
      </c>
      <c r="E25" s="56">
        <v>0.11849999999999999</v>
      </c>
      <c r="F25" s="57">
        <v>6</v>
      </c>
      <c r="G25" s="56">
        <v>0.35544999999999999</v>
      </c>
      <c r="H25" s="57">
        <v>54</v>
      </c>
      <c r="I25" s="56">
        <v>3.1991000000000001</v>
      </c>
      <c r="J25" s="57">
        <v>797</v>
      </c>
      <c r="K25" s="56">
        <v>47.215600000000002</v>
      </c>
      <c r="L25" s="58">
        <v>729</v>
      </c>
      <c r="M25" s="56">
        <v>43.187199999999997</v>
      </c>
      <c r="N25" s="57">
        <v>1</v>
      </c>
      <c r="O25" s="56">
        <v>5.9240000000000001E-2</v>
      </c>
      <c r="P25" s="66">
        <v>99</v>
      </c>
      <c r="Q25" s="60">
        <v>5.8648999999999996</v>
      </c>
      <c r="R25" s="57">
        <v>1079</v>
      </c>
      <c r="S25" s="62">
        <v>63.921799999999998</v>
      </c>
      <c r="T25" s="55">
        <v>26</v>
      </c>
      <c r="U25" s="60">
        <v>1.5402800000000001</v>
      </c>
      <c r="V25" s="55">
        <v>35</v>
      </c>
      <c r="W25" s="62">
        <v>2.0735000000000001</v>
      </c>
      <c r="X25" s="63">
        <v>1407</v>
      </c>
      <c r="Y25" s="64">
        <v>100</v>
      </c>
    </row>
    <row r="26" spans="1:25" s="19" customFormat="1" ht="15" customHeight="1" x14ac:dyDescent="0.2">
      <c r="A26" s="18" t="s">
        <v>15</v>
      </c>
      <c r="B26" s="20" t="s">
        <v>35</v>
      </c>
      <c r="C26" s="21">
        <f t="shared" si="0"/>
        <v>118</v>
      </c>
      <c r="D26" s="22">
        <v>0</v>
      </c>
      <c r="E26" s="23">
        <v>0</v>
      </c>
      <c r="F26" s="30">
        <v>0</v>
      </c>
      <c r="G26" s="23">
        <v>0</v>
      </c>
      <c r="H26" s="30">
        <v>2</v>
      </c>
      <c r="I26" s="23">
        <v>1.6949000000000001</v>
      </c>
      <c r="J26" s="24">
        <v>88</v>
      </c>
      <c r="K26" s="23">
        <v>74.576300000000003</v>
      </c>
      <c r="L26" s="24">
        <v>26</v>
      </c>
      <c r="M26" s="23">
        <v>22.033899999999999</v>
      </c>
      <c r="N26" s="30">
        <v>0</v>
      </c>
      <c r="O26" s="23">
        <v>0</v>
      </c>
      <c r="P26" s="32">
        <v>2</v>
      </c>
      <c r="Q26" s="26">
        <v>1.6949000000000001</v>
      </c>
      <c r="R26" s="24">
        <v>49</v>
      </c>
      <c r="S26" s="27">
        <v>41.525399999999998</v>
      </c>
      <c r="T26" s="22">
        <v>8</v>
      </c>
      <c r="U26" s="26">
        <v>6.7796599999999998</v>
      </c>
      <c r="V26" s="22">
        <v>0</v>
      </c>
      <c r="W26" s="27">
        <v>0</v>
      </c>
      <c r="X26" s="28">
        <v>1367</v>
      </c>
      <c r="Y26" s="29">
        <v>100</v>
      </c>
    </row>
    <row r="27" spans="1:25" s="19" customFormat="1" ht="15" customHeight="1" x14ac:dyDescent="0.2">
      <c r="A27" s="18" t="s">
        <v>15</v>
      </c>
      <c r="B27" s="65" t="s">
        <v>38</v>
      </c>
      <c r="C27" s="68">
        <f t="shared" si="0"/>
        <v>928</v>
      </c>
      <c r="D27" s="67">
        <v>3</v>
      </c>
      <c r="E27" s="56">
        <v>0.32329999999999998</v>
      </c>
      <c r="F27" s="57">
        <v>2</v>
      </c>
      <c r="G27" s="56">
        <v>0.21551999999999999</v>
      </c>
      <c r="H27" s="57">
        <v>12</v>
      </c>
      <c r="I27" s="56">
        <v>1.2930999999999999</v>
      </c>
      <c r="J27" s="57">
        <v>53</v>
      </c>
      <c r="K27" s="56">
        <v>5.7111999999999998</v>
      </c>
      <c r="L27" s="58">
        <v>840</v>
      </c>
      <c r="M27" s="56">
        <v>90.517200000000003</v>
      </c>
      <c r="N27" s="57">
        <v>0</v>
      </c>
      <c r="O27" s="56">
        <v>0</v>
      </c>
      <c r="P27" s="66">
        <v>18</v>
      </c>
      <c r="Q27" s="60">
        <v>1.9397</v>
      </c>
      <c r="R27" s="57">
        <v>734</v>
      </c>
      <c r="S27" s="62">
        <v>79.094800000000006</v>
      </c>
      <c r="T27" s="67">
        <v>19</v>
      </c>
      <c r="U27" s="60">
        <v>2.0474100000000002</v>
      </c>
      <c r="V27" s="55">
        <v>22</v>
      </c>
      <c r="W27" s="62">
        <v>2.3706999999999998</v>
      </c>
      <c r="X27" s="63">
        <v>589</v>
      </c>
      <c r="Y27" s="64">
        <v>100</v>
      </c>
    </row>
    <row r="28" spans="1:25" s="19" customFormat="1" ht="15" customHeight="1" x14ac:dyDescent="0.2">
      <c r="A28" s="18" t="s">
        <v>15</v>
      </c>
      <c r="B28" s="20" t="s">
        <v>37</v>
      </c>
      <c r="C28" s="33">
        <f t="shared" si="0"/>
        <v>1208</v>
      </c>
      <c r="D28" s="31">
        <v>1</v>
      </c>
      <c r="E28" s="23">
        <v>8.2799999999999999E-2</v>
      </c>
      <c r="F28" s="24">
        <v>22</v>
      </c>
      <c r="G28" s="23">
        <v>1.8211900000000001</v>
      </c>
      <c r="H28" s="24">
        <v>106</v>
      </c>
      <c r="I28" s="23">
        <v>8.7748000000000008</v>
      </c>
      <c r="J28" s="24">
        <v>537</v>
      </c>
      <c r="K28" s="23">
        <v>44.453600000000002</v>
      </c>
      <c r="L28" s="30">
        <v>464</v>
      </c>
      <c r="M28" s="23">
        <v>38.410600000000002</v>
      </c>
      <c r="N28" s="24">
        <v>0</v>
      </c>
      <c r="O28" s="23">
        <v>0</v>
      </c>
      <c r="P28" s="25">
        <v>78</v>
      </c>
      <c r="Q28" s="26">
        <v>6.4569999999999999</v>
      </c>
      <c r="R28" s="24">
        <v>980</v>
      </c>
      <c r="S28" s="27">
        <v>81.125799999999998</v>
      </c>
      <c r="T28" s="22">
        <v>11</v>
      </c>
      <c r="U28" s="26">
        <v>0.91059999999999997</v>
      </c>
      <c r="V28" s="31">
        <v>44</v>
      </c>
      <c r="W28" s="27">
        <v>3.6423999999999999</v>
      </c>
      <c r="X28" s="28">
        <v>1434</v>
      </c>
      <c r="Y28" s="29">
        <v>85.774000000000001</v>
      </c>
    </row>
    <row r="29" spans="1:25" s="19" customFormat="1" ht="15" customHeight="1" x14ac:dyDescent="0.2">
      <c r="A29" s="18" t="s">
        <v>15</v>
      </c>
      <c r="B29" s="65" t="s">
        <v>36</v>
      </c>
      <c r="C29" s="54">
        <f t="shared" si="0"/>
        <v>1235</v>
      </c>
      <c r="D29" s="55">
        <v>2</v>
      </c>
      <c r="E29" s="56">
        <v>0.16189999999999999</v>
      </c>
      <c r="F29" s="57">
        <v>10</v>
      </c>
      <c r="G29" s="56">
        <v>0.80972</v>
      </c>
      <c r="H29" s="58">
        <v>369</v>
      </c>
      <c r="I29" s="56">
        <v>29.878499999999999</v>
      </c>
      <c r="J29" s="57">
        <v>178</v>
      </c>
      <c r="K29" s="56">
        <v>14.413</v>
      </c>
      <c r="L29" s="58">
        <v>609</v>
      </c>
      <c r="M29" s="56">
        <v>49.311700000000002</v>
      </c>
      <c r="N29" s="57">
        <v>0</v>
      </c>
      <c r="O29" s="56">
        <v>0</v>
      </c>
      <c r="P29" s="66">
        <v>67</v>
      </c>
      <c r="Q29" s="60">
        <v>5.4250999999999996</v>
      </c>
      <c r="R29" s="57">
        <v>972</v>
      </c>
      <c r="S29" s="62">
        <v>78.704499999999996</v>
      </c>
      <c r="T29" s="55">
        <v>31</v>
      </c>
      <c r="U29" s="60">
        <v>2.5101200000000001</v>
      </c>
      <c r="V29" s="55">
        <v>130</v>
      </c>
      <c r="W29" s="62">
        <v>10.526300000000001</v>
      </c>
      <c r="X29" s="63">
        <v>1873</v>
      </c>
      <c r="Y29" s="64">
        <v>100</v>
      </c>
    </row>
    <row r="30" spans="1:25" s="19" customFormat="1" ht="15" customHeight="1" x14ac:dyDescent="0.2">
      <c r="A30" s="18" t="s">
        <v>15</v>
      </c>
      <c r="B30" s="20" t="s">
        <v>39</v>
      </c>
      <c r="C30" s="21">
        <f t="shared" si="0"/>
        <v>1796</v>
      </c>
      <c r="D30" s="31">
        <v>17</v>
      </c>
      <c r="E30" s="23">
        <v>0.94650000000000001</v>
      </c>
      <c r="F30" s="30">
        <v>10</v>
      </c>
      <c r="G30" s="23">
        <v>0.55679000000000001</v>
      </c>
      <c r="H30" s="24">
        <v>55</v>
      </c>
      <c r="I30" s="23">
        <v>3.0623999999999998</v>
      </c>
      <c r="J30" s="24">
        <v>397</v>
      </c>
      <c r="K30" s="23">
        <v>22.104700000000001</v>
      </c>
      <c r="L30" s="24">
        <v>1250</v>
      </c>
      <c r="M30" s="23">
        <v>69.599100000000007</v>
      </c>
      <c r="N30" s="24">
        <v>0</v>
      </c>
      <c r="O30" s="23">
        <v>0</v>
      </c>
      <c r="P30" s="25">
        <v>67</v>
      </c>
      <c r="Q30" s="26">
        <v>3.7305000000000001</v>
      </c>
      <c r="R30" s="24">
        <v>1415</v>
      </c>
      <c r="S30" s="27">
        <v>78.786199999999994</v>
      </c>
      <c r="T30" s="22">
        <v>3</v>
      </c>
      <c r="U30" s="26">
        <v>0.16703999999999999</v>
      </c>
      <c r="V30" s="31">
        <v>11</v>
      </c>
      <c r="W30" s="27">
        <v>0.61250000000000004</v>
      </c>
      <c r="X30" s="28">
        <v>3616</v>
      </c>
      <c r="Y30" s="29">
        <v>99.971999999999994</v>
      </c>
    </row>
    <row r="31" spans="1:25" s="19" customFormat="1" ht="15" customHeight="1" x14ac:dyDescent="0.2">
      <c r="A31" s="18" t="s">
        <v>15</v>
      </c>
      <c r="B31" s="65" t="s">
        <v>40</v>
      </c>
      <c r="C31" s="68">
        <f t="shared" si="0"/>
        <v>1846</v>
      </c>
      <c r="D31" s="55">
        <v>63</v>
      </c>
      <c r="E31" s="56">
        <v>3.4127999999999998</v>
      </c>
      <c r="F31" s="58">
        <v>22</v>
      </c>
      <c r="G31" s="56">
        <v>1.19177</v>
      </c>
      <c r="H31" s="57">
        <v>112</v>
      </c>
      <c r="I31" s="56">
        <v>6.0671999999999997</v>
      </c>
      <c r="J31" s="58">
        <v>646</v>
      </c>
      <c r="K31" s="56">
        <v>34.994599999999998</v>
      </c>
      <c r="L31" s="57">
        <v>915</v>
      </c>
      <c r="M31" s="56">
        <v>49.566600000000001</v>
      </c>
      <c r="N31" s="57">
        <v>0</v>
      </c>
      <c r="O31" s="56">
        <v>0</v>
      </c>
      <c r="P31" s="59">
        <v>88</v>
      </c>
      <c r="Q31" s="60">
        <v>4.7671000000000001</v>
      </c>
      <c r="R31" s="57">
        <v>1557</v>
      </c>
      <c r="S31" s="62">
        <v>84.344499999999996</v>
      </c>
      <c r="T31" s="55">
        <v>3</v>
      </c>
      <c r="U31" s="60">
        <v>0.16250999999999999</v>
      </c>
      <c r="V31" s="67">
        <v>48</v>
      </c>
      <c r="W31" s="62">
        <v>2.6002000000000001</v>
      </c>
      <c r="X31" s="63">
        <v>2170</v>
      </c>
      <c r="Y31" s="64">
        <v>99.953999999999994</v>
      </c>
    </row>
    <row r="32" spans="1:25" s="19" customFormat="1" ht="15" customHeight="1" x14ac:dyDescent="0.2">
      <c r="A32" s="18" t="s">
        <v>15</v>
      </c>
      <c r="B32" s="20" t="s">
        <v>42</v>
      </c>
      <c r="C32" s="21">
        <f t="shared" si="0"/>
        <v>609</v>
      </c>
      <c r="D32" s="22">
        <v>0</v>
      </c>
      <c r="E32" s="23">
        <v>0</v>
      </c>
      <c r="F32" s="24">
        <v>1</v>
      </c>
      <c r="G32" s="23">
        <v>0.16420000000000001</v>
      </c>
      <c r="H32" s="24">
        <v>9</v>
      </c>
      <c r="I32" s="23">
        <v>1.4778</v>
      </c>
      <c r="J32" s="24">
        <v>423</v>
      </c>
      <c r="K32" s="23">
        <v>69.458100000000002</v>
      </c>
      <c r="L32" s="30">
        <v>171</v>
      </c>
      <c r="M32" s="23">
        <v>28.078800000000001</v>
      </c>
      <c r="N32" s="30">
        <v>0</v>
      </c>
      <c r="O32" s="23">
        <v>0</v>
      </c>
      <c r="P32" s="32">
        <v>5</v>
      </c>
      <c r="Q32" s="26">
        <v>0.82099999999999995</v>
      </c>
      <c r="R32" s="24">
        <v>243</v>
      </c>
      <c r="S32" s="27">
        <v>39.901499999999999</v>
      </c>
      <c r="T32" s="31">
        <v>0</v>
      </c>
      <c r="U32" s="26">
        <v>0</v>
      </c>
      <c r="V32" s="22">
        <v>4</v>
      </c>
      <c r="W32" s="27">
        <v>0.65680000000000005</v>
      </c>
      <c r="X32" s="28">
        <v>978</v>
      </c>
      <c r="Y32" s="29">
        <v>100</v>
      </c>
    </row>
    <row r="33" spans="1:25" s="19" customFormat="1" ht="15" customHeight="1" x14ac:dyDescent="0.2">
      <c r="A33" s="18" t="s">
        <v>15</v>
      </c>
      <c r="B33" s="65" t="s">
        <v>41</v>
      </c>
      <c r="C33" s="54">
        <f t="shared" si="0"/>
        <v>1990</v>
      </c>
      <c r="D33" s="67">
        <v>7</v>
      </c>
      <c r="E33" s="56">
        <v>0.3518</v>
      </c>
      <c r="F33" s="57">
        <v>4</v>
      </c>
      <c r="G33" s="56">
        <v>0.20100999999999999</v>
      </c>
      <c r="H33" s="58">
        <v>34</v>
      </c>
      <c r="I33" s="56">
        <v>1.7084999999999999</v>
      </c>
      <c r="J33" s="57">
        <v>553</v>
      </c>
      <c r="K33" s="56">
        <v>27.788900000000002</v>
      </c>
      <c r="L33" s="57">
        <v>1297</v>
      </c>
      <c r="M33" s="56">
        <v>65.175899999999999</v>
      </c>
      <c r="N33" s="58">
        <v>1</v>
      </c>
      <c r="O33" s="56">
        <v>5.0250000000000003E-2</v>
      </c>
      <c r="P33" s="66">
        <v>94</v>
      </c>
      <c r="Q33" s="60">
        <v>4.7236000000000002</v>
      </c>
      <c r="R33" s="57">
        <v>1177</v>
      </c>
      <c r="S33" s="62">
        <v>59.145699999999998</v>
      </c>
      <c r="T33" s="67">
        <v>18</v>
      </c>
      <c r="U33" s="60">
        <v>0.90451999999999999</v>
      </c>
      <c r="V33" s="67">
        <v>6</v>
      </c>
      <c r="W33" s="62">
        <v>0.30149999999999999</v>
      </c>
      <c r="X33" s="63">
        <v>2372</v>
      </c>
      <c r="Y33" s="64">
        <v>100</v>
      </c>
    </row>
    <row r="34" spans="1:25" s="19" customFormat="1" ht="15" customHeight="1" x14ac:dyDescent="0.2">
      <c r="A34" s="18" t="s">
        <v>15</v>
      </c>
      <c r="B34" s="20" t="s">
        <v>43</v>
      </c>
      <c r="C34" s="33">
        <f t="shared" si="0"/>
        <v>123</v>
      </c>
      <c r="D34" s="22">
        <v>6</v>
      </c>
      <c r="E34" s="23">
        <v>4.8780000000000001</v>
      </c>
      <c r="F34" s="24">
        <v>0</v>
      </c>
      <c r="G34" s="23">
        <v>0</v>
      </c>
      <c r="H34" s="30">
        <v>3</v>
      </c>
      <c r="I34" s="23">
        <v>2.4390000000000001</v>
      </c>
      <c r="J34" s="24">
        <v>2</v>
      </c>
      <c r="K34" s="23">
        <v>1.6259999999999999</v>
      </c>
      <c r="L34" s="30">
        <v>111</v>
      </c>
      <c r="M34" s="23">
        <v>90.243899999999996</v>
      </c>
      <c r="N34" s="30">
        <v>0</v>
      </c>
      <c r="O34" s="23">
        <v>0</v>
      </c>
      <c r="P34" s="25">
        <v>1</v>
      </c>
      <c r="Q34" s="26">
        <v>0.81299999999999994</v>
      </c>
      <c r="R34" s="24">
        <v>101</v>
      </c>
      <c r="S34" s="27">
        <v>82.113799999999998</v>
      </c>
      <c r="T34" s="31">
        <v>0</v>
      </c>
      <c r="U34" s="26">
        <v>0</v>
      </c>
      <c r="V34" s="31">
        <v>2</v>
      </c>
      <c r="W34" s="27">
        <v>1.6259999999999999</v>
      </c>
      <c r="X34" s="28">
        <v>825</v>
      </c>
      <c r="Y34" s="29">
        <v>100</v>
      </c>
    </row>
    <row r="35" spans="1:25" s="19" customFormat="1" ht="15" customHeight="1" x14ac:dyDescent="0.2">
      <c r="A35" s="18" t="s">
        <v>15</v>
      </c>
      <c r="B35" s="65" t="s">
        <v>46</v>
      </c>
      <c r="C35" s="68">
        <f t="shared" si="0"/>
        <v>651</v>
      </c>
      <c r="D35" s="67">
        <v>11</v>
      </c>
      <c r="E35" s="56">
        <v>1.6897</v>
      </c>
      <c r="F35" s="57">
        <v>8</v>
      </c>
      <c r="G35" s="56">
        <v>1.22888</v>
      </c>
      <c r="H35" s="58">
        <v>91</v>
      </c>
      <c r="I35" s="56">
        <v>13.9785</v>
      </c>
      <c r="J35" s="57">
        <v>97</v>
      </c>
      <c r="K35" s="56">
        <v>14.9002</v>
      </c>
      <c r="L35" s="58">
        <v>358</v>
      </c>
      <c r="M35" s="56">
        <v>54.9923</v>
      </c>
      <c r="N35" s="57">
        <v>0</v>
      </c>
      <c r="O35" s="56">
        <v>0</v>
      </c>
      <c r="P35" s="66">
        <v>86</v>
      </c>
      <c r="Q35" s="60">
        <v>13.2104</v>
      </c>
      <c r="R35" s="57">
        <v>546</v>
      </c>
      <c r="S35" s="62">
        <v>83.870999999999995</v>
      </c>
      <c r="T35" s="67">
        <v>1</v>
      </c>
      <c r="U35" s="60">
        <v>0.15361</v>
      </c>
      <c r="V35" s="67">
        <v>21</v>
      </c>
      <c r="W35" s="62">
        <v>3.2258</v>
      </c>
      <c r="X35" s="63">
        <v>1064</v>
      </c>
      <c r="Y35" s="64">
        <v>100</v>
      </c>
    </row>
    <row r="36" spans="1:25" s="19" customFormat="1" ht="15" customHeight="1" x14ac:dyDescent="0.2">
      <c r="A36" s="18" t="s">
        <v>15</v>
      </c>
      <c r="B36" s="20" t="s">
        <v>50</v>
      </c>
      <c r="C36" s="33">
        <f t="shared" si="0"/>
        <v>976</v>
      </c>
      <c r="D36" s="31">
        <v>8</v>
      </c>
      <c r="E36" s="23">
        <v>0.81969999999999998</v>
      </c>
      <c r="F36" s="24">
        <v>19</v>
      </c>
      <c r="G36" s="23">
        <v>1.94672</v>
      </c>
      <c r="H36" s="24">
        <v>213</v>
      </c>
      <c r="I36" s="23">
        <v>21.823799999999999</v>
      </c>
      <c r="J36" s="30">
        <v>300</v>
      </c>
      <c r="K36" s="23">
        <v>30.7377</v>
      </c>
      <c r="L36" s="30">
        <v>355</v>
      </c>
      <c r="M36" s="23">
        <v>36.372999999999998</v>
      </c>
      <c r="N36" s="24">
        <v>5</v>
      </c>
      <c r="O36" s="23">
        <v>0.51229999999999998</v>
      </c>
      <c r="P36" s="32">
        <v>76</v>
      </c>
      <c r="Q36" s="26">
        <v>7.7869000000000002</v>
      </c>
      <c r="R36" s="24">
        <v>962</v>
      </c>
      <c r="S36" s="27">
        <v>98.565600000000003</v>
      </c>
      <c r="T36" s="31">
        <v>2</v>
      </c>
      <c r="U36" s="26">
        <v>0.20491999999999999</v>
      </c>
      <c r="V36" s="22">
        <v>164</v>
      </c>
      <c r="W36" s="27">
        <v>16.8033</v>
      </c>
      <c r="X36" s="28">
        <v>658</v>
      </c>
      <c r="Y36" s="29">
        <v>100</v>
      </c>
    </row>
    <row r="37" spans="1:25" s="19" customFormat="1" ht="15" customHeight="1" x14ac:dyDescent="0.2">
      <c r="A37" s="18" t="s">
        <v>15</v>
      </c>
      <c r="B37" s="65" t="s">
        <v>47</v>
      </c>
      <c r="C37" s="54">
        <f t="shared" si="0"/>
        <v>311</v>
      </c>
      <c r="D37" s="55">
        <v>4</v>
      </c>
      <c r="E37" s="56">
        <v>1.2862</v>
      </c>
      <c r="F37" s="57">
        <v>4</v>
      </c>
      <c r="G37" s="56">
        <v>1.28617</v>
      </c>
      <c r="H37" s="57">
        <v>7</v>
      </c>
      <c r="I37" s="56">
        <v>2.2507999999999999</v>
      </c>
      <c r="J37" s="57">
        <v>16</v>
      </c>
      <c r="K37" s="56">
        <v>5.1447000000000003</v>
      </c>
      <c r="L37" s="57">
        <v>272</v>
      </c>
      <c r="M37" s="56">
        <v>87.459800000000001</v>
      </c>
      <c r="N37" s="58">
        <v>0</v>
      </c>
      <c r="O37" s="56">
        <v>0</v>
      </c>
      <c r="P37" s="66">
        <v>8</v>
      </c>
      <c r="Q37" s="60">
        <v>2.5722999999999998</v>
      </c>
      <c r="R37" s="57">
        <v>224</v>
      </c>
      <c r="S37" s="62">
        <v>72.025700000000001</v>
      </c>
      <c r="T37" s="67">
        <v>9</v>
      </c>
      <c r="U37" s="60">
        <v>2.8938899999999999</v>
      </c>
      <c r="V37" s="55">
        <v>5</v>
      </c>
      <c r="W37" s="62">
        <v>1.6076999999999999</v>
      </c>
      <c r="X37" s="63">
        <v>483</v>
      </c>
      <c r="Y37" s="64">
        <v>100</v>
      </c>
    </row>
    <row r="38" spans="1:25" s="19" customFormat="1" ht="15" customHeight="1" x14ac:dyDescent="0.2">
      <c r="A38" s="18" t="s">
        <v>15</v>
      </c>
      <c r="B38" s="20" t="s">
        <v>48</v>
      </c>
      <c r="C38" s="21">
        <f t="shared" si="0"/>
        <v>1493</v>
      </c>
      <c r="D38" s="22">
        <v>0</v>
      </c>
      <c r="E38" s="23">
        <v>0</v>
      </c>
      <c r="F38" s="24">
        <v>77</v>
      </c>
      <c r="G38" s="23">
        <v>5.1574</v>
      </c>
      <c r="H38" s="24">
        <v>212</v>
      </c>
      <c r="I38" s="23">
        <v>14.1996</v>
      </c>
      <c r="J38" s="24">
        <v>391</v>
      </c>
      <c r="K38" s="23">
        <v>26.1889</v>
      </c>
      <c r="L38" s="24">
        <v>777</v>
      </c>
      <c r="M38" s="23">
        <v>52.042900000000003</v>
      </c>
      <c r="N38" s="24">
        <v>1</v>
      </c>
      <c r="O38" s="23">
        <v>6.6979999999999998E-2</v>
      </c>
      <c r="P38" s="25">
        <v>35</v>
      </c>
      <c r="Q38" s="26">
        <v>2.3443000000000001</v>
      </c>
      <c r="R38" s="24">
        <v>1374</v>
      </c>
      <c r="S38" s="27">
        <v>92.029499999999999</v>
      </c>
      <c r="T38" s="31">
        <v>1</v>
      </c>
      <c r="U38" s="26">
        <v>6.6979999999999998E-2</v>
      </c>
      <c r="V38" s="22">
        <v>3</v>
      </c>
      <c r="W38" s="27">
        <v>0.2009</v>
      </c>
      <c r="X38" s="28">
        <v>2577</v>
      </c>
      <c r="Y38" s="29">
        <v>97.671999999999997</v>
      </c>
    </row>
    <row r="39" spans="1:25" s="19" customFormat="1" ht="15" customHeight="1" x14ac:dyDescent="0.2">
      <c r="A39" s="18" t="s">
        <v>15</v>
      </c>
      <c r="B39" s="65" t="s">
        <v>49</v>
      </c>
      <c r="C39" s="54">
        <f t="shared" si="0"/>
        <v>128</v>
      </c>
      <c r="D39" s="67">
        <v>6</v>
      </c>
      <c r="E39" s="56">
        <v>4.6875</v>
      </c>
      <c r="F39" s="57">
        <v>0</v>
      </c>
      <c r="G39" s="56">
        <v>0</v>
      </c>
      <c r="H39" s="58">
        <v>69</v>
      </c>
      <c r="I39" s="56">
        <v>53.906300000000002</v>
      </c>
      <c r="J39" s="57">
        <v>6</v>
      </c>
      <c r="K39" s="56">
        <v>4.6875</v>
      </c>
      <c r="L39" s="58">
        <v>46</v>
      </c>
      <c r="M39" s="56">
        <v>35.9375</v>
      </c>
      <c r="N39" s="57">
        <v>0</v>
      </c>
      <c r="O39" s="56">
        <v>0</v>
      </c>
      <c r="P39" s="66">
        <v>1</v>
      </c>
      <c r="Q39" s="60">
        <v>0.78129999999999999</v>
      </c>
      <c r="R39" s="57">
        <v>115</v>
      </c>
      <c r="S39" s="62">
        <v>89.843800000000002</v>
      </c>
      <c r="T39" s="55">
        <v>0</v>
      </c>
      <c r="U39" s="60">
        <v>0</v>
      </c>
      <c r="V39" s="55">
        <v>9</v>
      </c>
      <c r="W39" s="62">
        <v>7.0312999999999999</v>
      </c>
      <c r="X39" s="63">
        <v>880</v>
      </c>
      <c r="Y39" s="64">
        <v>100</v>
      </c>
    </row>
    <row r="40" spans="1:25" s="19" customFormat="1" ht="15" customHeight="1" x14ac:dyDescent="0.2">
      <c r="A40" s="18" t="s">
        <v>15</v>
      </c>
      <c r="B40" s="20" t="s">
        <v>51</v>
      </c>
      <c r="C40" s="33">
        <f t="shared" si="0"/>
        <v>2182</v>
      </c>
      <c r="D40" s="22">
        <v>2</v>
      </c>
      <c r="E40" s="23">
        <v>9.1700000000000004E-2</v>
      </c>
      <c r="F40" s="24">
        <v>4</v>
      </c>
      <c r="G40" s="23">
        <v>0.18332000000000001</v>
      </c>
      <c r="H40" s="24">
        <v>215</v>
      </c>
      <c r="I40" s="23">
        <v>9.8533000000000008</v>
      </c>
      <c r="J40" s="30">
        <v>625</v>
      </c>
      <c r="K40" s="23">
        <v>28.6434</v>
      </c>
      <c r="L40" s="30">
        <v>1270</v>
      </c>
      <c r="M40" s="23">
        <v>58.203499999999998</v>
      </c>
      <c r="N40" s="24">
        <v>2</v>
      </c>
      <c r="O40" s="23">
        <v>9.1660000000000005E-2</v>
      </c>
      <c r="P40" s="25">
        <v>64</v>
      </c>
      <c r="Q40" s="26">
        <v>2.9331</v>
      </c>
      <c r="R40" s="24">
        <v>1804</v>
      </c>
      <c r="S40" s="27">
        <v>82.676400000000001</v>
      </c>
      <c r="T40" s="31">
        <v>13</v>
      </c>
      <c r="U40" s="26">
        <v>0.59577999999999998</v>
      </c>
      <c r="V40" s="22">
        <v>14</v>
      </c>
      <c r="W40" s="27">
        <v>0.64159999999999995</v>
      </c>
      <c r="X40" s="28">
        <v>4916</v>
      </c>
      <c r="Y40" s="29">
        <v>100</v>
      </c>
    </row>
    <row r="41" spans="1:25" s="19" customFormat="1" ht="15" customHeight="1" x14ac:dyDescent="0.2">
      <c r="A41" s="18" t="s">
        <v>15</v>
      </c>
      <c r="B41" s="65" t="s">
        <v>44</v>
      </c>
      <c r="C41" s="54">
        <f t="shared" si="0"/>
        <v>389</v>
      </c>
      <c r="D41" s="67">
        <v>115</v>
      </c>
      <c r="E41" s="56">
        <v>29.562999999999999</v>
      </c>
      <c r="F41" s="57">
        <v>2</v>
      </c>
      <c r="G41" s="56">
        <v>0.51414000000000004</v>
      </c>
      <c r="H41" s="57">
        <v>17</v>
      </c>
      <c r="I41" s="56">
        <v>4.3701999999999996</v>
      </c>
      <c r="J41" s="57">
        <v>120</v>
      </c>
      <c r="K41" s="56">
        <v>30.848299999999998</v>
      </c>
      <c r="L41" s="58">
        <v>117</v>
      </c>
      <c r="M41" s="56">
        <v>30.077100000000002</v>
      </c>
      <c r="N41" s="58">
        <v>0</v>
      </c>
      <c r="O41" s="56">
        <v>0</v>
      </c>
      <c r="P41" s="59">
        <v>18</v>
      </c>
      <c r="Q41" s="60">
        <v>4.6272000000000002</v>
      </c>
      <c r="R41" s="57">
        <v>332</v>
      </c>
      <c r="S41" s="62">
        <v>85.346999999999994</v>
      </c>
      <c r="T41" s="55">
        <v>1</v>
      </c>
      <c r="U41" s="60">
        <v>0.25707000000000002</v>
      </c>
      <c r="V41" s="67">
        <v>11</v>
      </c>
      <c r="W41" s="62">
        <v>2.8277999999999999</v>
      </c>
      <c r="X41" s="63">
        <v>2618</v>
      </c>
      <c r="Y41" s="64">
        <v>100</v>
      </c>
    </row>
    <row r="42" spans="1:25" s="19" customFormat="1" ht="15" customHeight="1" x14ac:dyDescent="0.2">
      <c r="A42" s="18" t="s">
        <v>15</v>
      </c>
      <c r="B42" s="20" t="s">
        <v>45</v>
      </c>
      <c r="C42" s="33">
        <f t="shared" si="0"/>
        <v>109</v>
      </c>
      <c r="D42" s="22">
        <v>11</v>
      </c>
      <c r="E42" s="23">
        <v>10.091699999999999</v>
      </c>
      <c r="F42" s="24">
        <v>1</v>
      </c>
      <c r="G42" s="23">
        <v>0.91742999999999997</v>
      </c>
      <c r="H42" s="24">
        <v>5</v>
      </c>
      <c r="I42" s="23">
        <v>4.5872000000000002</v>
      </c>
      <c r="J42" s="30">
        <v>5</v>
      </c>
      <c r="K42" s="23">
        <v>4.5872000000000002</v>
      </c>
      <c r="L42" s="30">
        <v>87</v>
      </c>
      <c r="M42" s="23">
        <v>79.816500000000005</v>
      </c>
      <c r="N42" s="30">
        <v>0</v>
      </c>
      <c r="O42" s="23">
        <v>0</v>
      </c>
      <c r="P42" s="25">
        <v>0</v>
      </c>
      <c r="Q42" s="26">
        <v>0</v>
      </c>
      <c r="R42" s="24">
        <v>84</v>
      </c>
      <c r="S42" s="27">
        <v>77.0642</v>
      </c>
      <c r="T42" s="31">
        <v>1</v>
      </c>
      <c r="U42" s="26">
        <v>0.91742999999999997</v>
      </c>
      <c r="V42" s="22">
        <v>3</v>
      </c>
      <c r="W42" s="27">
        <v>2.7523</v>
      </c>
      <c r="X42" s="28">
        <v>481</v>
      </c>
      <c r="Y42" s="29">
        <v>100</v>
      </c>
    </row>
    <row r="43" spans="1:25" s="19" customFormat="1" ht="15" customHeight="1" x14ac:dyDescent="0.2">
      <c r="A43" s="18" t="s">
        <v>15</v>
      </c>
      <c r="B43" s="65" t="s">
        <v>52</v>
      </c>
      <c r="C43" s="54">
        <f t="shared" si="0"/>
        <v>2401</v>
      </c>
      <c r="D43" s="55">
        <v>2</v>
      </c>
      <c r="E43" s="56">
        <v>8.3299999999999999E-2</v>
      </c>
      <c r="F43" s="57">
        <v>4</v>
      </c>
      <c r="G43" s="56">
        <v>0.1666</v>
      </c>
      <c r="H43" s="58">
        <v>62</v>
      </c>
      <c r="I43" s="56">
        <v>2.5823</v>
      </c>
      <c r="J43" s="57">
        <v>1124</v>
      </c>
      <c r="K43" s="56">
        <v>46.813800000000001</v>
      </c>
      <c r="L43" s="57">
        <v>1079</v>
      </c>
      <c r="M43" s="56">
        <v>44.939599999999999</v>
      </c>
      <c r="N43" s="57">
        <v>1</v>
      </c>
      <c r="O43" s="56">
        <v>4.165E-2</v>
      </c>
      <c r="P43" s="59">
        <v>129</v>
      </c>
      <c r="Q43" s="60">
        <v>5.3727999999999998</v>
      </c>
      <c r="R43" s="57">
        <v>1792</v>
      </c>
      <c r="S43" s="62">
        <v>74.635599999999997</v>
      </c>
      <c r="T43" s="67">
        <v>25</v>
      </c>
      <c r="U43" s="60">
        <v>1.0412300000000001</v>
      </c>
      <c r="V43" s="67">
        <v>35</v>
      </c>
      <c r="W43" s="62">
        <v>1.4577</v>
      </c>
      <c r="X43" s="63">
        <v>3631</v>
      </c>
      <c r="Y43" s="64">
        <v>100</v>
      </c>
    </row>
    <row r="44" spans="1:25" s="19" customFormat="1" ht="15" customHeight="1" x14ac:dyDescent="0.2">
      <c r="A44" s="18" t="s">
        <v>15</v>
      </c>
      <c r="B44" s="20" t="s">
        <v>53</v>
      </c>
      <c r="C44" s="21">
        <f t="shared" si="0"/>
        <v>360</v>
      </c>
      <c r="D44" s="22">
        <v>48</v>
      </c>
      <c r="E44" s="23">
        <v>13.333299999999999</v>
      </c>
      <c r="F44" s="30">
        <v>1</v>
      </c>
      <c r="G44" s="23">
        <v>0.27778000000000003</v>
      </c>
      <c r="H44" s="24">
        <v>18</v>
      </c>
      <c r="I44" s="23">
        <v>5</v>
      </c>
      <c r="J44" s="24">
        <v>78</v>
      </c>
      <c r="K44" s="23">
        <v>21.666699999999999</v>
      </c>
      <c r="L44" s="24">
        <v>187</v>
      </c>
      <c r="M44" s="23">
        <v>51.944400000000002</v>
      </c>
      <c r="N44" s="30">
        <v>0</v>
      </c>
      <c r="O44" s="23">
        <v>0</v>
      </c>
      <c r="P44" s="32">
        <v>28</v>
      </c>
      <c r="Q44" s="26">
        <v>7.7778</v>
      </c>
      <c r="R44" s="24">
        <v>235</v>
      </c>
      <c r="S44" s="27">
        <v>65.277799999999999</v>
      </c>
      <c r="T44" s="31">
        <v>6</v>
      </c>
      <c r="U44" s="26">
        <v>1.6666700000000001</v>
      </c>
      <c r="V44" s="31">
        <v>13</v>
      </c>
      <c r="W44" s="27">
        <v>3.6111</v>
      </c>
      <c r="X44" s="28">
        <v>1815</v>
      </c>
      <c r="Y44" s="29">
        <v>100</v>
      </c>
    </row>
    <row r="45" spans="1:25" s="19" customFormat="1" ht="15" customHeight="1" x14ac:dyDescent="0.2">
      <c r="A45" s="18" t="s">
        <v>15</v>
      </c>
      <c r="B45" s="65" t="s">
        <v>54</v>
      </c>
      <c r="C45" s="54">
        <f t="shared" si="0"/>
        <v>1264</v>
      </c>
      <c r="D45" s="67">
        <v>18</v>
      </c>
      <c r="E45" s="56">
        <v>1.4240999999999999</v>
      </c>
      <c r="F45" s="57">
        <v>27</v>
      </c>
      <c r="G45" s="56">
        <v>2.1360800000000002</v>
      </c>
      <c r="H45" s="58">
        <v>184</v>
      </c>
      <c r="I45" s="56">
        <v>14.557</v>
      </c>
      <c r="J45" s="57">
        <v>105</v>
      </c>
      <c r="K45" s="56">
        <v>8.3070000000000004</v>
      </c>
      <c r="L45" s="58">
        <v>806</v>
      </c>
      <c r="M45" s="56">
        <v>63.765799999999999</v>
      </c>
      <c r="N45" s="57">
        <v>3</v>
      </c>
      <c r="O45" s="56">
        <v>0.23734</v>
      </c>
      <c r="P45" s="59">
        <v>121</v>
      </c>
      <c r="Q45" s="60">
        <v>9.5728000000000009</v>
      </c>
      <c r="R45" s="57">
        <v>1065</v>
      </c>
      <c r="S45" s="62">
        <v>84.256299999999996</v>
      </c>
      <c r="T45" s="55">
        <v>10</v>
      </c>
      <c r="U45" s="60">
        <v>0.79113999999999995</v>
      </c>
      <c r="V45" s="67">
        <v>93</v>
      </c>
      <c r="W45" s="62">
        <v>7.3575999999999997</v>
      </c>
      <c r="X45" s="63">
        <v>1283</v>
      </c>
      <c r="Y45" s="64">
        <v>100</v>
      </c>
    </row>
    <row r="46" spans="1:25" s="19" customFormat="1" ht="15" customHeight="1" x14ac:dyDescent="0.2">
      <c r="A46" s="18" t="s">
        <v>15</v>
      </c>
      <c r="B46" s="20" t="s">
        <v>55</v>
      </c>
      <c r="C46" s="21">
        <f t="shared" si="0"/>
        <v>1677</v>
      </c>
      <c r="D46" s="22">
        <v>0</v>
      </c>
      <c r="E46" s="23">
        <v>0</v>
      </c>
      <c r="F46" s="24">
        <v>12</v>
      </c>
      <c r="G46" s="23">
        <v>0.71555999999999997</v>
      </c>
      <c r="H46" s="24">
        <v>131</v>
      </c>
      <c r="I46" s="23">
        <v>7.8116000000000003</v>
      </c>
      <c r="J46" s="24">
        <v>585</v>
      </c>
      <c r="K46" s="23">
        <v>34.883699999999997</v>
      </c>
      <c r="L46" s="30">
        <v>880</v>
      </c>
      <c r="M46" s="23">
        <v>52.474699999999999</v>
      </c>
      <c r="N46" s="30">
        <v>0</v>
      </c>
      <c r="O46" s="23">
        <v>0</v>
      </c>
      <c r="P46" s="32">
        <v>69</v>
      </c>
      <c r="Q46" s="26">
        <v>4.1144999999999996</v>
      </c>
      <c r="R46" s="24">
        <v>1316</v>
      </c>
      <c r="S46" s="27">
        <v>78.473500000000001</v>
      </c>
      <c r="T46" s="22">
        <v>9</v>
      </c>
      <c r="U46" s="26">
        <v>0.53666999999999998</v>
      </c>
      <c r="V46" s="22">
        <v>23</v>
      </c>
      <c r="W46" s="27">
        <v>1.3714999999999999</v>
      </c>
      <c r="X46" s="28">
        <v>3027</v>
      </c>
      <c r="Y46" s="29">
        <v>92.798000000000002</v>
      </c>
    </row>
    <row r="47" spans="1:25" s="19" customFormat="1" ht="15" customHeight="1" x14ac:dyDescent="0.2">
      <c r="A47" s="18" t="s">
        <v>15</v>
      </c>
      <c r="B47" s="65" t="s">
        <v>56</v>
      </c>
      <c r="C47" s="68">
        <f t="shared" si="0"/>
        <v>469</v>
      </c>
      <c r="D47" s="55">
        <v>3</v>
      </c>
      <c r="E47" s="56">
        <v>0.63970000000000005</v>
      </c>
      <c r="F47" s="58">
        <v>1</v>
      </c>
      <c r="G47" s="56">
        <v>0.21321999999999999</v>
      </c>
      <c r="H47" s="58">
        <v>98</v>
      </c>
      <c r="I47" s="56">
        <v>20.895499999999998</v>
      </c>
      <c r="J47" s="58">
        <v>65</v>
      </c>
      <c r="K47" s="56">
        <v>13.859299999999999</v>
      </c>
      <c r="L47" s="58">
        <v>280</v>
      </c>
      <c r="M47" s="56">
        <v>59.701500000000003</v>
      </c>
      <c r="N47" s="57">
        <v>1</v>
      </c>
      <c r="O47" s="56">
        <v>0.21321999999999999</v>
      </c>
      <c r="P47" s="59">
        <v>21</v>
      </c>
      <c r="Q47" s="60">
        <v>4.4775999999999998</v>
      </c>
      <c r="R47" s="57">
        <v>320</v>
      </c>
      <c r="S47" s="62">
        <v>68.2303</v>
      </c>
      <c r="T47" s="67">
        <v>12</v>
      </c>
      <c r="U47" s="60">
        <v>2.55864</v>
      </c>
      <c r="V47" s="55">
        <v>29</v>
      </c>
      <c r="W47" s="62">
        <v>6.1833999999999998</v>
      </c>
      <c r="X47" s="63">
        <v>308</v>
      </c>
      <c r="Y47" s="64">
        <v>100</v>
      </c>
    </row>
    <row r="48" spans="1:25" s="19" customFormat="1" ht="15" customHeight="1" x14ac:dyDescent="0.2">
      <c r="A48" s="18" t="s">
        <v>15</v>
      </c>
      <c r="B48" s="20" t="s">
        <v>57</v>
      </c>
      <c r="C48" s="21">
        <f t="shared" si="0"/>
        <v>533</v>
      </c>
      <c r="D48" s="31">
        <v>1</v>
      </c>
      <c r="E48" s="23">
        <v>0.18759999999999999</v>
      </c>
      <c r="F48" s="24">
        <v>2</v>
      </c>
      <c r="G48" s="23">
        <v>0.37523000000000001</v>
      </c>
      <c r="H48" s="30">
        <v>10</v>
      </c>
      <c r="I48" s="23">
        <v>1.8762000000000001</v>
      </c>
      <c r="J48" s="24">
        <v>310</v>
      </c>
      <c r="K48" s="23">
        <v>58.1614</v>
      </c>
      <c r="L48" s="24">
        <v>189</v>
      </c>
      <c r="M48" s="23">
        <v>35.459699999999998</v>
      </c>
      <c r="N48" s="30">
        <v>0</v>
      </c>
      <c r="O48" s="23">
        <v>0</v>
      </c>
      <c r="P48" s="32">
        <v>21</v>
      </c>
      <c r="Q48" s="26">
        <v>3.94</v>
      </c>
      <c r="R48" s="24">
        <v>334</v>
      </c>
      <c r="S48" s="27">
        <v>62.664200000000001</v>
      </c>
      <c r="T48" s="31">
        <v>4</v>
      </c>
      <c r="U48" s="26">
        <v>0.75046999999999997</v>
      </c>
      <c r="V48" s="31">
        <v>6</v>
      </c>
      <c r="W48" s="27">
        <v>1.1256999999999999</v>
      </c>
      <c r="X48" s="28">
        <v>1236</v>
      </c>
      <c r="Y48" s="29">
        <v>100</v>
      </c>
    </row>
    <row r="49" spans="1:25" s="19" customFormat="1" ht="15" customHeight="1" x14ac:dyDescent="0.2">
      <c r="A49" s="18" t="s">
        <v>15</v>
      </c>
      <c r="B49" s="65" t="s">
        <v>58</v>
      </c>
      <c r="C49" s="68">
        <f t="shared" si="0"/>
        <v>107</v>
      </c>
      <c r="D49" s="55">
        <v>19</v>
      </c>
      <c r="E49" s="56">
        <v>17.757000000000001</v>
      </c>
      <c r="F49" s="57">
        <v>0</v>
      </c>
      <c r="G49" s="56">
        <v>0</v>
      </c>
      <c r="H49" s="57">
        <v>3</v>
      </c>
      <c r="I49" s="56">
        <v>2.8037000000000001</v>
      </c>
      <c r="J49" s="57">
        <v>1</v>
      </c>
      <c r="K49" s="56">
        <v>0.93459999999999999</v>
      </c>
      <c r="L49" s="58">
        <v>68</v>
      </c>
      <c r="M49" s="56">
        <v>63.551400000000001</v>
      </c>
      <c r="N49" s="58">
        <v>1</v>
      </c>
      <c r="O49" s="56">
        <v>0.93457999999999997</v>
      </c>
      <c r="P49" s="59">
        <v>15</v>
      </c>
      <c r="Q49" s="60">
        <v>14.018700000000001</v>
      </c>
      <c r="R49" s="57">
        <v>65</v>
      </c>
      <c r="S49" s="62">
        <v>60.747700000000002</v>
      </c>
      <c r="T49" s="67">
        <v>0</v>
      </c>
      <c r="U49" s="60">
        <v>0</v>
      </c>
      <c r="V49" s="67">
        <v>0</v>
      </c>
      <c r="W49" s="62">
        <v>0</v>
      </c>
      <c r="X49" s="63">
        <v>688</v>
      </c>
      <c r="Y49" s="64">
        <v>100</v>
      </c>
    </row>
    <row r="50" spans="1:25" s="19" customFormat="1" ht="15" customHeight="1" x14ac:dyDescent="0.2">
      <c r="A50" s="18" t="s">
        <v>15</v>
      </c>
      <c r="B50" s="20" t="s">
        <v>59</v>
      </c>
      <c r="C50" s="21">
        <f t="shared" si="0"/>
        <v>1158</v>
      </c>
      <c r="D50" s="22">
        <v>1</v>
      </c>
      <c r="E50" s="23">
        <v>8.6400000000000005E-2</v>
      </c>
      <c r="F50" s="24">
        <v>8</v>
      </c>
      <c r="G50" s="23">
        <v>0.69084999999999996</v>
      </c>
      <c r="H50" s="30">
        <v>19</v>
      </c>
      <c r="I50" s="23">
        <v>1.6408</v>
      </c>
      <c r="J50" s="24">
        <v>435</v>
      </c>
      <c r="K50" s="23">
        <v>37.564799999999998</v>
      </c>
      <c r="L50" s="24">
        <v>665</v>
      </c>
      <c r="M50" s="23">
        <v>57.426600000000001</v>
      </c>
      <c r="N50" s="30">
        <v>0</v>
      </c>
      <c r="O50" s="23">
        <v>0</v>
      </c>
      <c r="P50" s="32">
        <v>30</v>
      </c>
      <c r="Q50" s="26">
        <v>2.5907</v>
      </c>
      <c r="R50" s="24">
        <v>909</v>
      </c>
      <c r="S50" s="27">
        <v>78.497399999999999</v>
      </c>
      <c r="T50" s="22">
        <v>7</v>
      </c>
      <c r="U50" s="26">
        <v>0.60448999999999997</v>
      </c>
      <c r="V50" s="22">
        <v>14</v>
      </c>
      <c r="W50" s="27">
        <v>1.2090000000000001</v>
      </c>
      <c r="X50" s="28">
        <v>1818</v>
      </c>
      <c r="Y50" s="29">
        <v>100</v>
      </c>
    </row>
    <row r="51" spans="1:25" s="19" customFormat="1" ht="15" customHeight="1" x14ac:dyDescent="0.2">
      <c r="A51" s="18" t="s">
        <v>15</v>
      </c>
      <c r="B51" s="65" t="s">
        <v>60</v>
      </c>
      <c r="C51" s="54">
        <f t="shared" si="0"/>
        <v>6325</v>
      </c>
      <c r="D51" s="55">
        <v>23</v>
      </c>
      <c r="E51" s="56">
        <v>0.36359999999999998</v>
      </c>
      <c r="F51" s="58">
        <v>59</v>
      </c>
      <c r="G51" s="56">
        <v>0.93281000000000003</v>
      </c>
      <c r="H51" s="57">
        <v>2371</v>
      </c>
      <c r="I51" s="56">
        <v>37.486199999999997</v>
      </c>
      <c r="J51" s="57">
        <v>1518</v>
      </c>
      <c r="K51" s="56">
        <v>24</v>
      </c>
      <c r="L51" s="57">
        <v>2157</v>
      </c>
      <c r="M51" s="56">
        <v>34.102800000000002</v>
      </c>
      <c r="N51" s="58">
        <v>2</v>
      </c>
      <c r="O51" s="56">
        <v>3.1620000000000002E-2</v>
      </c>
      <c r="P51" s="59">
        <v>195</v>
      </c>
      <c r="Q51" s="60">
        <v>3.0830000000000002</v>
      </c>
      <c r="R51" s="57">
        <v>4552</v>
      </c>
      <c r="S51" s="62">
        <v>71.968400000000003</v>
      </c>
      <c r="T51" s="55">
        <v>140</v>
      </c>
      <c r="U51" s="60">
        <v>2.2134399999999999</v>
      </c>
      <c r="V51" s="55">
        <v>403</v>
      </c>
      <c r="W51" s="62">
        <v>6.3715000000000002</v>
      </c>
      <c r="X51" s="63">
        <v>8616</v>
      </c>
      <c r="Y51" s="64">
        <v>100</v>
      </c>
    </row>
    <row r="52" spans="1:25" s="19" customFormat="1" ht="15" customHeight="1" x14ac:dyDescent="0.2">
      <c r="A52" s="18" t="s">
        <v>15</v>
      </c>
      <c r="B52" s="20" t="s">
        <v>61</v>
      </c>
      <c r="C52" s="21">
        <f t="shared" si="0"/>
        <v>428</v>
      </c>
      <c r="D52" s="31">
        <v>4</v>
      </c>
      <c r="E52" s="23">
        <v>0.93459999999999999</v>
      </c>
      <c r="F52" s="24">
        <v>5</v>
      </c>
      <c r="G52" s="23">
        <v>1.16822</v>
      </c>
      <c r="H52" s="30">
        <v>28</v>
      </c>
      <c r="I52" s="23">
        <v>6.5420999999999996</v>
      </c>
      <c r="J52" s="30">
        <v>13</v>
      </c>
      <c r="K52" s="23">
        <v>3.0373999999999999</v>
      </c>
      <c r="L52" s="24">
        <v>371</v>
      </c>
      <c r="M52" s="23">
        <v>86.682199999999995</v>
      </c>
      <c r="N52" s="30">
        <v>1</v>
      </c>
      <c r="O52" s="23">
        <v>0.23363999999999999</v>
      </c>
      <c r="P52" s="25">
        <v>6</v>
      </c>
      <c r="Q52" s="26">
        <v>1.4018999999999999</v>
      </c>
      <c r="R52" s="24">
        <v>391</v>
      </c>
      <c r="S52" s="27">
        <v>91.355099999999993</v>
      </c>
      <c r="T52" s="22">
        <v>2</v>
      </c>
      <c r="U52" s="26">
        <v>0.46728999999999998</v>
      </c>
      <c r="V52" s="22">
        <v>15</v>
      </c>
      <c r="W52" s="27">
        <v>3.5047000000000001</v>
      </c>
      <c r="X52" s="28">
        <v>1009</v>
      </c>
      <c r="Y52" s="29">
        <v>100</v>
      </c>
    </row>
    <row r="53" spans="1:25" s="19" customFormat="1" ht="15" customHeight="1" x14ac:dyDescent="0.2">
      <c r="A53" s="18" t="s">
        <v>15</v>
      </c>
      <c r="B53" s="65" t="s">
        <v>62</v>
      </c>
      <c r="C53" s="68">
        <f t="shared" si="0"/>
        <v>367</v>
      </c>
      <c r="D53" s="67">
        <v>1</v>
      </c>
      <c r="E53" s="56">
        <v>0.27250000000000002</v>
      </c>
      <c r="F53" s="57">
        <v>0</v>
      </c>
      <c r="G53" s="56">
        <v>0</v>
      </c>
      <c r="H53" s="58">
        <v>2</v>
      </c>
      <c r="I53" s="56">
        <v>0.54500000000000004</v>
      </c>
      <c r="J53" s="57">
        <v>1</v>
      </c>
      <c r="K53" s="56">
        <v>0.27250000000000002</v>
      </c>
      <c r="L53" s="58">
        <v>357</v>
      </c>
      <c r="M53" s="56">
        <v>97.275199999999998</v>
      </c>
      <c r="N53" s="58">
        <v>0</v>
      </c>
      <c r="O53" s="56">
        <v>0</v>
      </c>
      <c r="P53" s="59">
        <v>6</v>
      </c>
      <c r="Q53" s="60">
        <v>1.6349</v>
      </c>
      <c r="R53" s="57">
        <v>266</v>
      </c>
      <c r="S53" s="62">
        <v>72.479600000000005</v>
      </c>
      <c r="T53" s="67">
        <v>22</v>
      </c>
      <c r="U53" s="60">
        <v>5.9945500000000003</v>
      </c>
      <c r="V53" s="55">
        <v>0</v>
      </c>
      <c r="W53" s="62">
        <v>0</v>
      </c>
      <c r="X53" s="63">
        <v>306</v>
      </c>
      <c r="Y53" s="64">
        <v>100</v>
      </c>
    </row>
    <row r="54" spans="1:25" s="19" customFormat="1" ht="15" customHeight="1" x14ac:dyDescent="0.2">
      <c r="A54" s="18" t="s">
        <v>15</v>
      </c>
      <c r="B54" s="20" t="s">
        <v>63</v>
      </c>
      <c r="C54" s="21">
        <f t="shared" si="0"/>
        <v>893</v>
      </c>
      <c r="D54" s="31">
        <v>0</v>
      </c>
      <c r="E54" s="23">
        <v>0</v>
      </c>
      <c r="F54" s="24">
        <v>10</v>
      </c>
      <c r="G54" s="34">
        <v>1.11982</v>
      </c>
      <c r="H54" s="30">
        <v>50</v>
      </c>
      <c r="I54" s="34">
        <v>5.5991</v>
      </c>
      <c r="J54" s="24">
        <v>436</v>
      </c>
      <c r="K54" s="23">
        <v>48.824199999999998</v>
      </c>
      <c r="L54" s="24">
        <v>342</v>
      </c>
      <c r="M54" s="23">
        <v>38.297899999999998</v>
      </c>
      <c r="N54" s="24">
        <v>0</v>
      </c>
      <c r="O54" s="23">
        <v>0</v>
      </c>
      <c r="P54" s="32">
        <v>55</v>
      </c>
      <c r="Q54" s="26">
        <v>6.1589999999999998</v>
      </c>
      <c r="R54" s="24">
        <v>697</v>
      </c>
      <c r="S54" s="27">
        <v>78.051500000000004</v>
      </c>
      <c r="T54" s="22">
        <v>3</v>
      </c>
      <c r="U54" s="26">
        <v>0.33595000000000003</v>
      </c>
      <c r="V54" s="31">
        <v>38</v>
      </c>
      <c r="W54" s="27">
        <v>4.2553000000000001</v>
      </c>
      <c r="X54" s="28">
        <v>1971</v>
      </c>
      <c r="Y54" s="29">
        <v>100</v>
      </c>
    </row>
    <row r="55" spans="1:25" s="19" customFormat="1" ht="15" customHeight="1" x14ac:dyDescent="0.2">
      <c r="A55" s="18" t="s">
        <v>15</v>
      </c>
      <c r="B55" s="65" t="s">
        <v>64</v>
      </c>
      <c r="C55" s="54">
        <f t="shared" si="0"/>
        <v>2583</v>
      </c>
      <c r="D55" s="55">
        <v>41</v>
      </c>
      <c r="E55" s="56">
        <v>1.5872999999999999</v>
      </c>
      <c r="F55" s="57">
        <v>42</v>
      </c>
      <c r="G55" s="56">
        <v>1.62602</v>
      </c>
      <c r="H55" s="58">
        <v>568</v>
      </c>
      <c r="I55" s="56">
        <v>21.989899999999999</v>
      </c>
      <c r="J55" s="58">
        <v>145</v>
      </c>
      <c r="K55" s="56">
        <v>5.6135999999999999</v>
      </c>
      <c r="L55" s="57">
        <v>1538</v>
      </c>
      <c r="M55" s="56">
        <v>59.543199999999999</v>
      </c>
      <c r="N55" s="57">
        <v>12</v>
      </c>
      <c r="O55" s="56">
        <v>0.46457999999999999</v>
      </c>
      <c r="P55" s="66">
        <v>237</v>
      </c>
      <c r="Q55" s="60">
        <v>9.1753999999999998</v>
      </c>
      <c r="R55" s="57">
        <v>1645</v>
      </c>
      <c r="S55" s="62">
        <v>63.685600000000001</v>
      </c>
      <c r="T55" s="55">
        <v>42</v>
      </c>
      <c r="U55" s="60">
        <v>1.62602</v>
      </c>
      <c r="V55" s="67">
        <v>142</v>
      </c>
      <c r="W55" s="62">
        <v>5.4974999999999996</v>
      </c>
      <c r="X55" s="63">
        <v>2305</v>
      </c>
      <c r="Y55" s="64">
        <v>100</v>
      </c>
    </row>
    <row r="56" spans="1:25" s="19" customFormat="1" ht="15" customHeight="1" x14ac:dyDescent="0.2">
      <c r="A56" s="18" t="s">
        <v>15</v>
      </c>
      <c r="B56" s="20" t="s">
        <v>65</v>
      </c>
      <c r="C56" s="21">
        <f t="shared" si="0"/>
        <v>327</v>
      </c>
      <c r="D56" s="22">
        <v>0</v>
      </c>
      <c r="E56" s="23">
        <v>0</v>
      </c>
      <c r="F56" s="24">
        <v>0</v>
      </c>
      <c r="G56" s="23">
        <v>0</v>
      </c>
      <c r="H56" s="24">
        <v>2</v>
      </c>
      <c r="I56" s="23">
        <v>0.61160000000000003</v>
      </c>
      <c r="J56" s="30">
        <v>37</v>
      </c>
      <c r="K56" s="23">
        <v>11.315</v>
      </c>
      <c r="L56" s="24">
        <v>273</v>
      </c>
      <c r="M56" s="23">
        <v>83.486199999999997</v>
      </c>
      <c r="N56" s="30">
        <v>0</v>
      </c>
      <c r="O56" s="23">
        <v>0</v>
      </c>
      <c r="P56" s="25">
        <v>15</v>
      </c>
      <c r="Q56" s="26">
        <v>4.5872000000000002</v>
      </c>
      <c r="R56" s="24">
        <v>221</v>
      </c>
      <c r="S56" s="27">
        <v>67.584100000000007</v>
      </c>
      <c r="T56" s="31">
        <v>2</v>
      </c>
      <c r="U56" s="26">
        <v>0.61162000000000005</v>
      </c>
      <c r="V56" s="31">
        <v>0</v>
      </c>
      <c r="W56" s="27">
        <v>0</v>
      </c>
      <c r="X56" s="28">
        <v>720</v>
      </c>
      <c r="Y56" s="29">
        <v>100</v>
      </c>
    </row>
    <row r="57" spans="1:25" s="19" customFormat="1" ht="15" customHeight="1" x14ac:dyDescent="0.2">
      <c r="A57" s="18" t="s">
        <v>15</v>
      </c>
      <c r="B57" s="65" t="s">
        <v>66</v>
      </c>
      <c r="C57" s="54">
        <f t="shared" si="0"/>
        <v>3067</v>
      </c>
      <c r="D57" s="55">
        <v>47</v>
      </c>
      <c r="E57" s="56">
        <v>1.5324</v>
      </c>
      <c r="F57" s="58">
        <v>29</v>
      </c>
      <c r="G57" s="56">
        <v>0.94555</v>
      </c>
      <c r="H57" s="57">
        <v>261</v>
      </c>
      <c r="I57" s="56">
        <v>8.5099</v>
      </c>
      <c r="J57" s="57">
        <v>822</v>
      </c>
      <c r="K57" s="56">
        <v>26.801400000000001</v>
      </c>
      <c r="L57" s="57">
        <v>1718</v>
      </c>
      <c r="M57" s="56">
        <v>56.015700000000002</v>
      </c>
      <c r="N57" s="57">
        <v>1</v>
      </c>
      <c r="O57" s="56">
        <v>3.261E-2</v>
      </c>
      <c r="P57" s="66">
        <v>189</v>
      </c>
      <c r="Q57" s="60">
        <v>6.1623999999999999</v>
      </c>
      <c r="R57" s="57">
        <v>2236</v>
      </c>
      <c r="S57" s="62">
        <v>72.905100000000004</v>
      </c>
      <c r="T57" s="67">
        <v>11</v>
      </c>
      <c r="U57" s="60">
        <v>0.35865999999999998</v>
      </c>
      <c r="V57" s="67">
        <v>73</v>
      </c>
      <c r="W57" s="62">
        <v>2.3801999999999999</v>
      </c>
      <c r="X57" s="63">
        <v>2232</v>
      </c>
      <c r="Y57" s="64">
        <v>100</v>
      </c>
    </row>
    <row r="58" spans="1:25" s="19" customFormat="1" ht="15" customHeight="1" thickBot="1" x14ac:dyDescent="0.25">
      <c r="A58" s="18" t="s">
        <v>15</v>
      </c>
      <c r="B58" s="35" t="s">
        <v>67</v>
      </c>
      <c r="C58" s="69">
        <f t="shared" si="0"/>
        <v>207</v>
      </c>
      <c r="D58" s="70">
        <v>21</v>
      </c>
      <c r="E58" s="37">
        <v>10.1449</v>
      </c>
      <c r="F58" s="38">
        <v>1</v>
      </c>
      <c r="G58" s="37">
        <v>0.48309000000000002</v>
      </c>
      <c r="H58" s="39">
        <v>15</v>
      </c>
      <c r="I58" s="37">
        <v>7.2464000000000004</v>
      </c>
      <c r="J58" s="38">
        <v>5</v>
      </c>
      <c r="K58" s="37">
        <v>2.4155000000000002</v>
      </c>
      <c r="L58" s="38">
        <v>160</v>
      </c>
      <c r="M58" s="37">
        <v>77.294700000000006</v>
      </c>
      <c r="N58" s="38">
        <v>0</v>
      </c>
      <c r="O58" s="37">
        <v>0</v>
      </c>
      <c r="P58" s="40">
        <v>5</v>
      </c>
      <c r="Q58" s="41">
        <v>2.4155000000000002</v>
      </c>
      <c r="R58" s="38">
        <v>161</v>
      </c>
      <c r="S58" s="42">
        <v>77.777799999999999</v>
      </c>
      <c r="T58" s="36">
        <v>2</v>
      </c>
      <c r="U58" s="41">
        <v>0.96618000000000004</v>
      </c>
      <c r="V58" s="36">
        <v>1</v>
      </c>
      <c r="W58" s="42">
        <v>0.48309999999999997</v>
      </c>
      <c r="X58" s="43">
        <v>365</v>
      </c>
      <c r="Y58" s="44">
        <v>100</v>
      </c>
    </row>
    <row r="59" spans="1:25" s="46" customFormat="1" ht="15" customHeight="1" x14ac:dyDescent="0.2">
      <c r="A59" s="48"/>
      <c r="B59" s="52"/>
      <c r="C59" s="45"/>
      <c r="D59" s="45"/>
      <c r="E59" s="45"/>
      <c r="F59" s="45"/>
      <c r="G59" s="45"/>
      <c r="H59" s="45"/>
      <c r="I59" s="45"/>
      <c r="J59" s="45"/>
      <c r="K59" s="45"/>
      <c r="L59" s="45"/>
      <c r="M59" s="45"/>
      <c r="N59" s="45"/>
      <c r="O59" s="45"/>
      <c r="P59" s="45"/>
      <c r="Q59" s="45"/>
      <c r="R59" s="45"/>
      <c r="S59" s="45"/>
      <c r="T59" s="45"/>
      <c r="U59" s="45"/>
      <c r="V59" s="50"/>
      <c r="W59" s="51"/>
      <c r="X59" s="45"/>
      <c r="Y59" s="45"/>
    </row>
    <row r="60" spans="1:25" s="46" customFormat="1" ht="15" customHeight="1" x14ac:dyDescent="0.2">
      <c r="A60" s="48"/>
      <c r="B60" s="72" t="s">
        <v>71</v>
      </c>
      <c r="C60" s="45"/>
      <c r="D60" s="45"/>
      <c r="E60" s="45"/>
      <c r="F60" s="45"/>
      <c r="G60" s="45"/>
      <c r="H60" s="45"/>
      <c r="I60" s="45"/>
      <c r="J60" s="45"/>
      <c r="K60" s="45"/>
      <c r="L60" s="45"/>
      <c r="M60" s="45"/>
      <c r="N60" s="45"/>
      <c r="O60" s="45"/>
      <c r="P60" s="45"/>
      <c r="Q60" s="45"/>
      <c r="R60" s="45"/>
      <c r="S60" s="45"/>
      <c r="T60" s="45"/>
      <c r="U60" s="45"/>
      <c r="V60" s="45"/>
      <c r="W60" s="45"/>
      <c r="X60" s="50"/>
      <c r="Y60" s="51"/>
    </row>
    <row r="61" spans="1:25" s="19" customFormat="1" ht="15" customHeight="1" x14ac:dyDescent="0.2">
      <c r="A61" s="18"/>
      <c r="B61" s="49" t="s">
        <v>72</v>
      </c>
      <c r="C61" s="77"/>
      <c r="D61" s="77"/>
      <c r="E61" s="77"/>
      <c r="F61" s="77"/>
      <c r="G61" s="77"/>
      <c r="H61" s="77"/>
      <c r="I61" s="77"/>
      <c r="J61" s="77"/>
      <c r="K61" s="77"/>
      <c r="L61" s="77"/>
      <c r="M61" s="77"/>
      <c r="N61" s="77"/>
      <c r="O61" s="77"/>
      <c r="P61" s="77"/>
      <c r="Q61" s="77"/>
      <c r="R61" s="77"/>
      <c r="S61" s="77"/>
      <c r="T61" s="77"/>
      <c r="U61" s="77"/>
      <c r="V61" s="77"/>
      <c r="W61" s="77"/>
      <c r="X61" s="77"/>
      <c r="Y61" s="77"/>
    </row>
    <row r="62" spans="1:25" s="46" customFormat="1" ht="14.1" customHeight="1" x14ac:dyDescent="0.2">
      <c r="B62" s="49" t="s">
        <v>73</v>
      </c>
      <c r="C62" s="77"/>
      <c r="D62" s="77"/>
      <c r="E62" s="77"/>
      <c r="F62" s="77"/>
      <c r="G62" s="77"/>
      <c r="H62" s="77"/>
      <c r="I62" s="77"/>
      <c r="J62" s="77"/>
      <c r="K62" s="77"/>
      <c r="L62" s="77"/>
      <c r="M62" s="77"/>
      <c r="N62" s="77"/>
      <c r="O62" s="77"/>
      <c r="P62" s="77"/>
      <c r="Q62" s="77"/>
      <c r="R62" s="77"/>
      <c r="S62" s="77"/>
      <c r="T62" s="77"/>
      <c r="U62" s="77"/>
      <c r="V62" s="77"/>
      <c r="W62" s="77"/>
      <c r="X62" s="77"/>
      <c r="Y62" s="77"/>
    </row>
    <row r="63" spans="1:25" s="46" customFormat="1" ht="15" customHeight="1" x14ac:dyDescent="0.2">
      <c r="A63" s="48"/>
      <c r="B63" s="49" t="str">
        <f>CONCATENATE("NOTE: Table reads (for US Totals):  Of all ",IF(ISTEXT(C7),LEFT(C7,3),TEXT(C7,"#,##0"))," public school students ", A7, ", ", IF(ISTEXT(R7),LEFT(R7,3),TEXT(R7,"#,##0"))," (", TEXT(S7,"0.0"),"%) were students with disabilities served under the Individuals with Disabilities Education Act (IDEA), and ",IF(ISTEXT(T7),LEFT(T7,3),TEXT(T7,"#,##0"))," (",TEXT(U7,"0.0"),"%) were students with disabilities served only under Section 504.")</f>
        <v>NOTE: Table reads (for US Totals):  Of all 59,217 public school students subjected to physical restraint, 44,958 (75.9%) were students with disabilities served under the Individuals with Disabilities Education Act (IDEA), and 593 (1.0%) were students with disabilities served only under Section 504.</v>
      </c>
      <c r="C63" s="45"/>
      <c r="D63" s="45"/>
      <c r="E63" s="45"/>
      <c r="F63" s="45"/>
      <c r="G63" s="45"/>
      <c r="H63" s="45"/>
      <c r="I63" s="45"/>
      <c r="J63" s="45"/>
      <c r="K63" s="45"/>
      <c r="L63" s="45"/>
      <c r="M63" s="45"/>
      <c r="N63" s="45"/>
      <c r="O63" s="45"/>
      <c r="P63" s="45"/>
      <c r="Q63" s="45"/>
      <c r="R63" s="45"/>
      <c r="S63" s="45"/>
      <c r="T63" s="45"/>
      <c r="U63" s="45"/>
      <c r="V63" s="50"/>
      <c r="W63" s="51"/>
      <c r="X63" s="45"/>
      <c r="Y63" s="45"/>
    </row>
    <row r="64" spans="1:25" s="46" customFormat="1" ht="15" customHeight="1" x14ac:dyDescent="0.2">
      <c r="A64" s="48"/>
      <c r="B64" s="49" t="str">
        <f>CONCATENATE("            Table reads (for US Race/Ethnicity):  Of all ",TEXT(A3,"#,##0")," public school students with and without disabilities ",(A7), ", ",TEXT(D7,"#,##0")," (",TEXT(E7,"0.0"),"%) were American Indian or Alaska Native students with or without disabilities served under IDEA.")</f>
        <v xml:space="preserve">            Table reads (for US Race/Ethnicity):  Of all 58,624 public school students with and without disabilities subjected to physical restraint, 714 (1.2%) were American Indian or Alaska Native students with or without disabilities served under IDEA.</v>
      </c>
      <c r="C64" s="45"/>
      <c r="D64" s="45"/>
      <c r="E64" s="45"/>
      <c r="F64" s="45"/>
      <c r="G64" s="45"/>
      <c r="H64" s="45"/>
      <c r="I64" s="45"/>
      <c r="J64" s="45"/>
      <c r="K64" s="45"/>
      <c r="L64" s="45"/>
      <c r="M64" s="45"/>
      <c r="N64" s="45"/>
      <c r="O64" s="45"/>
      <c r="P64" s="45"/>
      <c r="Q64" s="45"/>
      <c r="R64" s="45"/>
      <c r="S64" s="45"/>
      <c r="T64" s="45"/>
      <c r="U64" s="45"/>
      <c r="V64" s="50"/>
      <c r="W64" s="51"/>
      <c r="X64" s="45"/>
      <c r="Y64" s="45"/>
    </row>
    <row r="65" spans="1:25" s="46" customFormat="1" ht="15" customHeight="1" x14ac:dyDescent="0.2">
      <c r="A65" s="48"/>
      <c r="B65" s="77" t="s">
        <v>74</v>
      </c>
      <c r="C65" s="45"/>
      <c r="D65" s="45"/>
      <c r="E65" s="45"/>
      <c r="F65" s="45"/>
      <c r="G65" s="45"/>
      <c r="H65" s="45"/>
      <c r="I65" s="45"/>
      <c r="J65" s="45"/>
      <c r="K65" s="45"/>
      <c r="L65" s="45"/>
      <c r="M65" s="45"/>
      <c r="N65" s="45"/>
      <c r="O65" s="45"/>
      <c r="P65" s="45"/>
      <c r="Q65" s="45"/>
      <c r="R65" s="45"/>
      <c r="S65" s="45"/>
      <c r="T65" s="45"/>
      <c r="U65" s="45"/>
      <c r="V65" s="50"/>
      <c r="W65" s="51"/>
      <c r="X65" s="45"/>
      <c r="Y65" s="45"/>
    </row>
    <row r="66" spans="1:25" s="46" customFormat="1" ht="15" customHeight="1" x14ac:dyDescent="0.2">
      <c r="A66" s="48"/>
      <c r="B66" s="77" t="s">
        <v>76</v>
      </c>
      <c r="C66" s="1"/>
      <c r="D66" s="1"/>
      <c r="E66" s="1"/>
      <c r="F66" s="1"/>
      <c r="G66" s="1"/>
      <c r="H66" s="1"/>
      <c r="I66" s="1"/>
      <c r="J66" s="1"/>
      <c r="K66" s="1"/>
      <c r="L66" s="1"/>
      <c r="M66" s="1"/>
      <c r="N66" s="1"/>
      <c r="O66" s="1"/>
      <c r="P66" s="1"/>
      <c r="Q66" s="1"/>
      <c r="R66" s="1"/>
      <c r="S66" s="1"/>
      <c r="T66" s="1"/>
      <c r="U66" s="1"/>
      <c r="V66" s="3"/>
      <c r="W66" s="4"/>
      <c r="X66" s="1"/>
      <c r="Y66" s="1"/>
    </row>
    <row r="67" spans="1:25" ht="15" customHeight="1" x14ac:dyDescent="0.2">
      <c r="B67" s="45"/>
    </row>
    <row r="68" spans="1:25" ht="15" customHeight="1" x14ac:dyDescent="0.2">
      <c r="B68" s="45"/>
    </row>
  </sheetData>
  <sortState ref="A8:Y58">
    <sortCondition ref="B8:B58"/>
  </sortState>
  <mergeCells count="15">
    <mergeCell ref="V4:W5"/>
    <mergeCell ref="X4:X5"/>
    <mergeCell ref="Y4:Y5"/>
    <mergeCell ref="D5:E5"/>
    <mergeCell ref="F5:G5"/>
    <mergeCell ref="H5:I5"/>
    <mergeCell ref="J5:K5"/>
    <mergeCell ref="L5:M5"/>
    <mergeCell ref="N5:O5"/>
    <mergeCell ref="P5:Q5"/>
    <mergeCell ref="B4:B5"/>
    <mergeCell ref="C4:C5"/>
    <mergeCell ref="D4:Q4"/>
    <mergeCell ref="R4:S5"/>
    <mergeCell ref="T4:U5"/>
  </mergeCells>
  <phoneticPr fontId="22" type="noConversion"/>
  <printOptions horizontalCentered="1"/>
  <pageMargins left="0.25" right="0.25" top="1" bottom="1" header="0.5" footer="0.5"/>
  <pageSetup paperSize="17" scale="70" orientation="landscape" horizontalDpi="2400" verticalDpi="2400" r:id="rId1"/>
  <extLst>
    <ext xmlns:mx="http://schemas.microsoft.com/office/mac/excel/2008/main" uri="{64002731-A6B0-56B0-2670-7721B7C09600}">
      <mx:PLV Mode="0" OnePage="0" WScale="4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Y68"/>
  <sheetViews>
    <sheetView showGridLines="0" zoomScale="80" zoomScaleNormal="80" workbookViewId="0"/>
  </sheetViews>
  <sheetFormatPr defaultColWidth="12.1640625" defaultRowHeight="15" customHeight="1" x14ac:dyDescent="0.2"/>
  <cols>
    <col min="1" max="1" width="3.33203125" style="7" customWidth="1"/>
    <col min="2" max="2" width="21.83203125" style="1" customWidth="1"/>
    <col min="3" max="21" width="14.83203125" style="1" customWidth="1"/>
    <col min="22" max="22" width="14.83203125" style="3" customWidth="1"/>
    <col min="23" max="23" width="14.83203125" style="4" customWidth="1"/>
    <col min="24" max="25" width="14.83203125" style="1" customWidth="1"/>
    <col min="26" max="16384" width="12.1640625" style="5"/>
  </cols>
  <sheetData>
    <row r="2" spans="1:25" s="2" customFormat="1" ht="15" customHeight="1" x14ac:dyDescent="0.25">
      <c r="A2" s="6"/>
      <c r="B2" s="76" t="str">
        <f>CONCATENATE("Number and percentage of public school male students ",A7, ", by race/ethnicity, disability status, and English proficiency, by state: School Year 2015-16")</f>
        <v>Number and percentage of public school male students subjected to physical restraint, by race/ethnicity, disability status, and English proficiency, by state: School Year 2015-16</v>
      </c>
      <c r="C2" s="76"/>
      <c r="D2" s="76"/>
      <c r="E2" s="76"/>
      <c r="F2" s="76"/>
      <c r="G2" s="76"/>
      <c r="H2" s="76"/>
      <c r="I2" s="76"/>
      <c r="J2" s="76"/>
      <c r="K2" s="76"/>
      <c r="L2" s="76"/>
      <c r="M2" s="76"/>
      <c r="N2" s="76"/>
      <c r="O2" s="76"/>
      <c r="P2" s="76"/>
      <c r="Q2" s="76"/>
      <c r="R2" s="76"/>
      <c r="S2" s="76"/>
      <c r="T2" s="76"/>
      <c r="U2" s="76"/>
      <c r="V2" s="76"/>
      <c r="W2" s="76"/>
    </row>
    <row r="3" spans="1:25" s="1" customFormat="1" ht="15" customHeight="1" thickBot="1" x14ac:dyDescent="0.3">
      <c r="A3" s="73">
        <f>C7-T7</f>
        <v>47455</v>
      </c>
      <c r="B3" s="75"/>
      <c r="C3" s="74"/>
      <c r="D3" s="74"/>
      <c r="E3" s="74"/>
      <c r="F3" s="74"/>
      <c r="G3" s="74"/>
      <c r="H3" s="74"/>
      <c r="I3" s="74"/>
      <c r="J3" s="74"/>
      <c r="K3" s="74"/>
      <c r="L3" s="74"/>
      <c r="M3" s="74"/>
      <c r="N3" s="74"/>
      <c r="O3" s="74"/>
      <c r="P3" s="74"/>
      <c r="Q3" s="74"/>
      <c r="R3" s="74"/>
      <c r="S3" s="74"/>
      <c r="T3" s="74"/>
      <c r="U3" s="74"/>
      <c r="V3" s="74"/>
      <c r="W3" s="3"/>
      <c r="X3" s="74"/>
      <c r="Y3" s="74"/>
    </row>
    <row r="4" spans="1:25" s="9" customFormat="1" ht="24.95" customHeight="1" x14ac:dyDescent="0.2">
      <c r="A4" s="8"/>
      <c r="B4" s="86" t="s">
        <v>0</v>
      </c>
      <c r="C4" s="88" t="s">
        <v>10</v>
      </c>
      <c r="D4" s="90" t="s">
        <v>69</v>
      </c>
      <c r="E4" s="91"/>
      <c r="F4" s="91"/>
      <c r="G4" s="91"/>
      <c r="H4" s="91"/>
      <c r="I4" s="91"/>
      <c r="J4" s="91"/>
      <c r="K4" s="91"/>
      <c r="L4" s="91"/>
      <c r="M4" s="91"/>
      <c r="N4" s="91"/>
      <c r="O4" s="91"/>
      <c r="P4" s="91"/>
      <c r="Q4" s="92"/>
      <c r="R4" s="93" t="s">
        <v>68</v>
      </c>
      <c r="S4" s="94"/>
      <c r="T4" s="93" t="s">
        <v>16</v>
      </c>
      <c r="U4" s="94"/>
      <c r="V4" s="93" t="s">
        <v>11</v>
      </c>
      <c r="W4" s="94"/>
      <c r="X4" s="97" t="s">
        <v>14</v>
      </c>
      <c r="Y4" s="79" t="s">
        <v>12</v>
      </c>
    </row>
    <row r="5" spans="1:25" s="9" customFormat="1" ht="24.95" customHeight="1" x14ac:dyDescent="0.2">
      <c r="A5" s="8"/>
      <c r="B5" s="87"/>
      <c r="C5" s="89"/>
      <c r="D5" s="81" t="s">
        <v>1</v>
      </c>
      <c r="E5" s="82"/>
      <c r="F5" s="83" t="s">
        <v>2</v>
      </c>
      <c r="G5" s="82"/>
      <c r="H5" s="84" t="s">
        <v>3</v>
      </c>
      <c r="I5" s="82"/>
      <c r="J5" s="84" t="s">
        <v>4</v>
      </c>
      <c r="K5" s="82"/>
      <c r="L5" s="84" t="s">
        <v>5</v>
      </c>
      <c r="M5" s="82"/>
      <c r="N5" s="84" t="s">
        <v>6</v>
      </c>
      <c r="O5" s="82"/>
      <c r="P5" s="84" t="s">
        <v>7</v>
      </c>
      <c r="Q5" s="85"/>
      <c r="R5" s="95"/>
      <c r="S5" s="96"/>
      <c r="T5" s="95"/>
      <c r="U5" s="96"/>
      <c r="V5" s="95"/>
      <c r="W5" s="96"/>
      <c r="X5" s="98"/>
      <c r="Y5" s="80"/>
    </row>
    <row r="6" spans="1:25" s="9" customFormat="1" ht="15" customHeight="1" thickBot="1" x14ac:dyDescent="0.25">
      <c r="A6" s="8"/>
      <c r="B6" s="10"/>
      <c r="C6" s="47"/>
      <c r="D6" s="11" t="s">
        <v>8</v>
      </c>
      <c r="E6" s="12" t="s">
        <v>13</v>
      </c>
      <c r="F6" s="13" t="s">
        <v>8</v>
      </c>
      <c r="G6" s="12" t="s">
        <v>13</v>
      </c>
      <c r="H6" s="13" t="s">
        <v>8</v>
      </c>
      <c r="I6" s="12" t="s">
        <v>13</v>
      </c>
      <c r="J6" s="13" t="s">
        <v>8</v>
      </c>
      <c r="K6" s="12" t="s">
        <v>13</v>
      </c>
      <c r="L6" s="13" t="s">
        <v>8</v>
      </c>
      <c r="M6" s="12" t="s">
        <v>13</v>
      </c>
      <c r="N6" s="13" t="s">
        <v>8</v>
      </c>
      <c r="O6" s="12" t="s">
        <v>13</v>
      </c>
      <c r="P6" s="13" t="s">
        <v>8</v>
      </c>
      <c r="Q6" s="14" t="s">
        <v>13</v>
      </c>
      <c r="R6" s="71" t="s">
        <v>8</v>
      </c>
      <c r="S6" s="15" t="s">
        <v>70</v>
      </c>
      <c r="T6" s="11" t="s">
        <v>8</v>
      </c>
      <c r="U6" s="15" t="s">
        <v>70</v>
      </c>
      <c r="V6" s="13" t="s">
        <v>8</v>
      </c>
      <c r="W6" s="15" t="s">
        <v>70</v>
      </c>
      <c r="X6" s="16"/>
      <c r="Y6" s="17"/>
    </row>
    <row r="7" spans="1:25" s="19" customFormat="1" ht="15" customHeight="1" x14ac:dyDescent="0.2">
      <c r="A7" s="18" t="str">
        <f>[1]Total!A7</f>
        <v>subjected to physical restraint</v>
      </c>
      <c r="B7" s="53" t="s">
        <v>9</v>
      </c>
      <c r="C7" s="54">
        <f>D7+F7+H7+J7+L7+N7+P7</f>
        <v>47918</v>
      </c>
      <c r="D7" s="55">
        <v>574</v>
      </c>
      <c r="E7" s="56">
        <v>1.1979</v>
      </c>
      <c r="F7" s="57">
        <v>515</v>
      </c>
      <c r="G7" s="56">
        <v>1.0747500000000001</v>
      </c>
      <c r="H7" s="57">
        <v>6517</v>
      </c>
      <c r="I7" s="56">
        <v>13.600300000000001</v>
      </c>
      <c r="J7" s="57">
        <v>12570</v>
      </c>
      <c r="K7" s="56">
        <v>26.232299999999999</v>
      </c>
      <c r="L7" s="57">
        <v>25264</v>
      </c>
      <c r="M7" s="56">
        <v>52.723399999999998</v>
      </c>
      <c r="N7" s="58">
        <v>44</v>
      </c>
      <c r="O7" s="56">
        <v>9.1819999999999999E-2</v>
      </c>
      <c r="P7" s="59">
        <v>2434</v>
      </c>
      <c r="Q7" s="60">
        <v>5.0795000000000003</v>
      </c>
      <c r="R7" s="57">
        <v>37394</v>
      </c>
      <c r="S7" s="62">
        <v>78.037499999999994</v>
      </c>
      <c r="T7" s="61">
        <v>463</v>
      </c>
      <c r="U7" s="60">
        <v>0.96623000000000003</v>
      </c>
      <c r="V7" s="61">
        <v>1736</v>
      </c>
      <c r="W7" s="62">
        <v>3.6229</v>
      </c>
      <c r="X7" s="63">
        <v>96360</v>
      </c>
      <c r="Y7" s="64">
        <v>99.316999999999993</v>
      </c>
    </row>
    <row r="8" spans="1:25" s="19" customFormat="1" ht="15" customHeight="1" x14ac:dyDescent="0.2">
      <c r="A8" s="18" t="s">
        <v>15</v>
      </c>
      <c r="B8" s="20" t="s">
        <v>18</v>
      </c>
      <c r="C8" s="21">
        <f t="shared" ref="C8:C58" si="0">D8+F8+H8+J8+L8+N8+P8</f>
        <v>870</v>
      </c>
      <c r="D8" s="22">
        <v>1</v>
      </c>
      <c r="E8" s="23">
        <v>0.1149</v>
      </c>
      <c r="F8" s="24">
        <v>5</v>
      </c>
      <c r="G8" s="23">
        <v>0.57471000000000005</v>
      </c>
      <c r="H8" s="30">
        <v>15</v>
      </c>
      <c r="I8" s="23">
        <v>1.7241</v>
      </c>
      <c r="J8" s="24">
        <v>377</v>
      </c>
      <c r="K8" s="23">
        <v>43.333300000000001</v>
      </c>
      <c r="L8" s="24">
        <v>460</v>
      </c>
      <c r="M8" s="23">
        <v>52.873600000000003</v>
      </c>
      <c r="N8" s="24">
        <v>0</v>
      </c>
      <c r="O8" s="23">
        <v>0</v>
      </c>
      <c r="P8" s="32">
        <v>12</v>
      </c>
      <c r="Q8" s="26">
        <v>1.3793</v>
      </c>
      <c r="R8" s="24">
        <v>630</v>
      </c>
      <c r="S8" s="27">
        <v>72.413799999999995</v>
      </c>
      <c r="T8" s="22">
        <v>11</v>
      </c>
      <c r="U8" s="26">
        <v>1.26437</v>
      </c>
      <c r="V8" s="31">
        <v>2</v>
      </c>
      <c r="W8" s="27">
        <v>0.22989999999999999</v>
      </c>
      <c r="X8" s="28">
        <v>1400</v>
      </c>
      <c r="Y8" s="29">
        <v>100</v>
      </c>
    </row>
    <row r="9" spans="1:25" s="19" customFormat="1" ht="15" customHeight="1" x14ac:dyDescent="0.2">
      <c r="A9" s="18" t="s">
        <v>15</v>
      </c>
      <c r="B9" s="65" t="s">
        <v>17</v>
      </c>
      <c r="C9" s="54">
        <f t="shared" si="0"/>
        <v>344</v>
      </c>
      <c r="D9" s="55">
        <v>74</v>
      </c>
      <c r="E9" s="56">
        <v>21.511600000000001</v>
      </c>
      <c r="F9" s="57">
        <v>3</v>
      </c>
      <c r="G9" s="56">
        <v>0.87209000000000003</v>
      </c>
      <c r="H9" s="57">
        <v>32</v>
      </c>
      <c r="I9" s="56">
        <v>9.3023000000000007</v>
      </c>
      <c r="J9" s="58">
        <v>17</v>
      </c>
      <c r="K9" s="56">
        <v>4.9419000000000004</v>
      </c>
      <c r="L9" s="58">
        <v>147</v>
      </c>
      <c r="M9" s="56">
        <v>42.732599999999998</v>
      </c>
      <c r="N9" s="57">
        <v>8</v>
      </c>
      <c r="O9" s="56">
        <v>2.32558</v>
      </c>
      <c r="P9" s="66">
        <v>63</v>
      </c>
      <c r="Q9" s="60">
        <v>18.314</v>
      </c>
      <c r="R9" s="57">
        <v>296</v>
      </c>
      <c r="S9" s="62">
        <v>86.046499999999995</v>
      </c>
      <c r="T9" s="67">
        <v>1</v>
      </c>
      <c r="U9" s="60">
        <v>0.29070000000000001</v>
      </c>
      <c r="V9" s="67">
        <v>22</v>
      </c>
      <c r="W9" s="62">
        <v>6.3952999999999998</v>
      </c>
      <c r="X9" s="63">
        <v>503</v>
      </c>
      <c r="Y9" s="64">
        <v>100</v>
      </c>
    </row>
    <row r="10" spans="1:25" s="19" customFormat="1" ht="15" customHeight="1" x14ac:dyDescent="0.2">
      <c r="A10" s="18" t="s">
        <v>15</v>
      </c>
      <c r="B10" s="20" t="s">
        <v>20</v>
      </c>
      <c r="C10" s="21">
        <f t="shared" si="0"/>
        <v>738</v>
      </c>
      <c r="D10" s="31">
        <v>25</v>
      </c>
      <c r="E10" s="23">
        <v>3.3875000000000002</v>
      </c>
      <c r="F10" s="24">
        <v>3</v>
      </c>
      <c r="G10" s="23">
        <v>0.40649999999999997</v>
      </c>
      <c r="H10" s="30">
        <v>223</v>
      </c>
      <c r="I10" s="23">
        <v>30.216799999999999</v>
      </c>
      <c r="J10" s="24">
        <v>141</v>
      </c>
      <c r="K10" s="23">
        <v>19.105699999999999</v>
      </c>
      <c r="L10" s="30">
        <v>320</v>
      </c>
      <c r="M10" s="23">
        <v>43.360399999999998</v>
      </c>
      <c r="N10" s="30">
        <v>1</v>
      </c>
      <c r="O10" s="23">
        <v>0.13550000000000001</v>
      </c>
      <c r="P10" s="25">
        <v>25</v>
      </c>
      <c r="Q10" s="26">
        <v>3.3875000000000002</v>
      </c>
      <c r="R10" s="24">
        <v>594</v>
      </c>
      <c r="S10" s="27">
        <v>80.487799999999993</v>
      </c>
      <c r="T10" s="31">
        <v>4</v>
      </c>
      <c r="U10" s="26">
        <v>0.54200999999999999</v>
      </c>
      <c r="V10" s="31">
        <v>21</v>
      </c>
      <c r="W10" s="27">
        <v>2.8454999999999999</v>
      </c>
      <c r="X10" s="28">
        <v>1977</v>
      </c>
      <c r="Y10" s="29">
        <v>100</v>
      </c>
    </row>
    <row r="11" spans="1:25" s="19" customFormat="1" ht="15" customHeight="1" x14ac:dyDescent="0.2">
      <c r="A11" s="18" t="s">
        <v>15</v>
      </c>
      <c r="B11" s="65" t="s">
        <v>19</v>
      </c>
      <c r="C11" s="54">
        <f t="shared" si="0"/>
        <v>242</v>
      </c>
      <c r="D11" s="55">
        <v>1</v>
      </c>
      <c r="E11" s="56">
        <v>0.41320000000000001</v>
      </c>
      <c r="F11" s="58">
        <v>0</v>
      </c>
      <c r="G11" s="56">
        <v>0</v>
      </c>
      <c r="H11" s="57">
        <v>12</v>
      </c>
      <c r="I11" s="56">
        <v>4.9587000000000003</v>
      </c>
      <c r="J11" s="57">
        <v>63</v>
      </c>
      <c r="K11" s="56">
        <v>26.033100000000001</v>
      </c>
      <c r="L11" s="57">
        <v>163</v>
      </c>
      <c r="M11" s="56">
        <v>67.355400000000003</v>
      </c>
      <c r="N11" s="57">
        <v>0</v>
      </c>
      <c r="O11" s="56">
        <v>0</v>
      </c>
      <c r="P11" s="66">
        <v>3</v>
      </c>
      <c r="Q11" s="60">
        <v>1.2397</v>
      </c>
      <c r="R11" s="57">
        <v>128</v>
      </c>
      <c r="S11" s="62">
        <v>52.892600000000002</v>
      </c>
      <c r="T11" s="67">
        <v>8</v>
      </c>
      <c r="U11" s="60">
        <v>3.30579</v>
      </c>
      <c r="V11" s="55">
        <v>0</v>
      </c>
      <c r="W11" s="62">
        <v>0</v>
      </c>
      <c r="X11" s="63">
        <v>1092</v>
      </c>
      <c r="Y11" s="64">
        <v>100</v>
      </c>
    </row>
    <row r="12" spans="1:25" s="19" customFormat="1" ht="15" customHeight="1" x14ac:dyDescent="0.2">
      <c r="A12" s="18" t="s">
        <v>15</v>
      </c>
      <c r="B12" s="20" t="s">
        <v>21</v>
      </c>
      <c r="C12" s="21">
        <f t="shared" si="0"/>
        <v>1483</v>
      </c>
      <c r="D12" s="22">
        <v>26</v>
      </c>
      <c r="E12" s="23">
        <v>1.7532000000000001</v>
      </c>
      <c r="F12" s="30">
        <v>60</v>
      </c>
      <c r="G12" s="23">
        <v>4.0458499999999997</v>
      </c>
      <c r="H12" s="24">
        <v>546</v>
      </c>
      <c r="I12" s="23">
        <v>36.817300000000003</v>
      </c>
      <c r="J12" s="24">
        <v>294</v>
      </c>
      <c r="K12" s="23">
        <v>19.8247</v>
      </c>
      <c r="L12" s="24">
        <v>489</v>
      </c>
      <c r="M12" s="23">
        <v>32.973700000000001</v>
      </c>
      <c r="N12" s="30">
        <v>3</v>
      </c>
      <c r="O12" s="23">
        <v>0.20229</v>
      </c>
      <c r="P12" s="32">
        <v>65</v>
      </c>
      <c r="Q12" s="26">
        <v>4.383</v>
      </c>
      <c r="R12" s="24">
        <v>1266</v>
      </c>
      <c r="S12" s="27">
        <v>85.367500000000007</v>
      </c>
      <c r="T12" s="31">
        <v>11</v>
      </c>
      <c r="U12" s="26">
        <v>0.74173999999999995</v>
      </c>
      <c r="V12" s="22">
        <v>144</v>
      </c>
      <c r="W12" s="27">
        <v>9.7100000000000009</v>
      </c>
      <c r="X12" s="28">
        <v>10138</v>
      </c>
      <c r="Y12" s="29">
        <v>100</v>
      </c>
    </row>
    <row r="13" spans="1:25" s="19" customFormat="1" ht="15" customHeight="1" x14ac:dyDescent="0.2">
      <c r="A13" s="18" t="s">
        <v>15</v>
      </c>
      <c r="B13" s="65" t="s">
        <v>22</v>
      </c>
      <c r="C13" s="54">
        <f t="shared" si="0"/>
        <v>519</v>
      </c>
      <c r="D13" s="55">
        <v>1</v>
      </c>
      <c r="E13" s="56">
        <v>0.19270000000000001</v>
      </c>
      <c r="F13" s="58">
        <v>5</v>
      </c>
      <c r="G13" s="56">
        <v>0.96338999999999997</v>
      </c>
      <c r="H13" s="57">
        <v>190</v>
      </c>
      <c r="I13" s="56">
        <v>36.608899999999998</v>
      </c>
      <c r="J13" s="58">
        <v>97</v>
      </c>
      <c r="K13" s="56">
        <v>18.689800000000002</v>
      </c>
      <c r="L13" s="57">
        <v>204</v>
      </c>
      <c r="M13" s="56">
        <v>39.306399999999996</v>
      </c>
      <c r="N13" s="57">
        <v>3</v>
      </c>
      <c r="O13" s="56">
        <v>0.57803000000000004</v>
      </c>
      <c r="P13" s="59">
        <v>19</v>
      </c>
      <c r="Q13" s="60">
        <v>3.6608999999999998</v>
      </c>
      <c r="R13" s="57">
        <v>352</v>
      </c>
      <c r="S13" s="62">
        <v>67.822699999999998</v>
      </c>
      <c r="T13" s="55">
        <v>6</v>
      </c>
      <c r="U13" s="60">
        <v>1.1560699999999999</v>
      </c>
      <c r="V13" s="67">
        <v>34</v>
      </c>
      <c r="W13" s="62">
        <v>6.5510999999999999</v>
      </c>
      <c r="X13" s="63">
        <v>1868</v>
      </c>
      <c r="Y13" s="64">
        <v>91.328000000000003</v>
      </c>
    </row>
    <row r="14" spans="1:25" s="19" customFormat="1" ht="15" customHeight="1" x14ac:dyDescent="0.2">
      <c r="A14" s="18" t="s">
        <v>15</v>
      </c>
      <c r="B14" s="20" t="s">
        <v>23</v>
      </c>
      <c r="C14" s="33">
        <f t="shared" si="0"/>
        <v>1373</v>
      </c>
      <c r="D14" s="22">
        <v>11</v>
      </c>
      <c r="E14" s="23">
        <v>0.80120000000000002</v>
      </c>
      <c r="F14" s="24">
        <v>9</v>
      </c>
      <c r="G14" s="23">
        <v>0.65549999999999997</v>
      </c>
      <c r="H14" s="30">
        <v>333</v>
      </c>
      <c r="I14" s="23">
        <v>24.253499999999999</v>
      </c>
      <c r="J14" s="30">
        <v>318</v>
      </c>
      <c r="K14" s="23">
        <v>23.161000000000001</v>
      </c>
      <c r="L14" s="30">
        <v>655</v>
      </c>
      <c r="M14" s="23">
        <v>47.705800000000004</v>
      </c>
      <c r="N14" s="24">
        <v>0</v>
      </c>
      <c r="O14" s="23">
        <v>0</v>
      </c>
      <c r="P14" s="25">
        <v>47</v>
      </c>
      <c r="Q14" s="26">
        <v>3.4232</v>
      </c>
      <c r="R14" s="24">
        <v>1223</v>
      </c>
      <c r="S14" s="27">
        <v>89.075000000000003</v>
      </c>
      <c r="T14" s="31">
        <v>13</v>
      </c>
      <c r="U14" s="26">
        <v>0.94682999999999995</v>
      </c>
      <c r="V14" s="22">
        <v>46</v>
      </c>
      <c r="W14" s="27">
        <v>3.3502999999999998</v>
      </c>
      <c r="X14" s="28">
        <v>1238</v>
      </c>
      <c r="Y14" s="29">
        <v>100</v>
      </c>
    </row>
    <row r="15" spans="1:25" s="19" customFormat="1" ht="15" customHeight="1" x14ac:dyDescent="0.2">
      <c r="A15" s="18" t="s">
        <v>15</v>
      </c>
      <c r="B15" s="65" t="s">
        <v>25</v>
      </c>
      <c r="C15" s="68">
        <f t="shared" si="0"/>
        <v>395</v>
      </c>
      <c r="D15" s="55">
        <v>0</v>
      </c>
      <c r="E15" s="56">
        <v>0</v>
      </c>
      <c r="F15" s="57">
        <v>1</v>
      </c>
      <c r="G15" s="56">
        <v>0.25316</v>
      </c>
      <c r="H15" s="57">
        <v>40</v>
      </c>
      <c r="I15" s="56">
        <v>10.1266</v>
      </c>
      <c r="J15" s="58">
        <v>192</v>
      </c>
      <c r="K15" s="56">
        <v>48.607599999999998</v>
      </c>
      <c r="L15" s="57">
        <v>154</v>
      </c>
      <c r="M15" s="56">
        <v>38.987299999999998</v>
      </c>
      <c r="N15" s="58">
        <v>0</v>
      </c>
      <c r="O15" s="56">
        <v>0</v>
      </c>
      <c r="P15" s="59">
        <v>8</v>
      </c>
      <c r="Q15" s="60">
        <v>2.0253000000000001</v>
      </c>
      <c r="R15" s="57">
        <v>327</v>
      </c>
      <c r="S15" s="62">
        <v>82.784800000000004</v>
      </c>
      <c r="T15" s="67">
        <v>5</v>
      </c>
      <c r="U15" s="60">
        <v>1.2658199999999999</v>
      </c>
      <c r="V15" s="55">
        <v>12</v>
      </c>
      <c r="W15" s="62">
        <v>3.0379999999999998</v>
      </c>
      <c r="X15" s="63">
        <v>235</v>
      </c>
      <c r="Y15" s="64">
        <v>100</v>
      </c>
    </row>
    <row r="16" spans="1:25" s="19" customFormat="1" ht="15" customHeight="1" x14ac:dyDescent="0.2">
      <c r="A16" s="18" t="s">
        <v>15</v>
      </c>
      <c r="B16" s="20" t="s">
        <v>24</v>
      </c>
      <c r="C16" s="33">
        <f t="shared" si="0"/>
        <v>122</v>
      </c>
      <c r="D16" s="31">
        <v>0</v>
      </c>
      <c r="E16" s="23">
        <v>0</v>
      </c>
      <c r="F16" s="30">
        <v>0</v>
      </c>
      <c r="G16" s="23">
        <v>0</v>
      </c>
      <c r="H16" s="24">
        <v>3</v>
      </c>
      <c r="I16" s="23">
        <v>2.4590000000000001</v>
      </c>
      <c r="J16" s="30">
        <v>119</v>
      </c>
      <c r="K16" s="23">
        <v>97.540999999999997</v>
      </c>
      <c r="L16" s="24">
        <v>0</v>
      </c>
      <c r="M16" s="23">
        <v>0</v>
      </c>
      <c r="N16" s="30">
        <v>0</v>
      </c>
      <c r="O16" s="23">
        <v>0</v>
      </c>
      <c r="P16" s="25">
        <v>0</v>
      </c>
      <c r="Q16" s="26">
        <v>0</v>
      </c>
      <c r="R16" s="24">
        <v>83</v>
      </c>
      <c r="S16" s="27">
        <v>68.032799999999995</v>
      </c>
      <c r="T16" s="22">
        <v>1</v>
      </c>
      <c r="U16" s="26">
        <v>0.81967000000000001</v>
      </c>
      <c r="V16" s="22">
        <v>3</v>
      </c>
      <c r="W16" s="27">
        <v>2.4590000000000001</v>
      </c>
      <c r="X16" s="28">
        <v>221</v>
      </c>
      <c r="Y16" s="29">
        <v>100</v>
      </c>
    </row>
    <row r="17" spans="1:25" s="19" customFormat="1" ht="15" customHeight="1" x14ac:dyDescent="0.2">
      <c r="A17" s="18" t="s">
        <v>15</v>
      </c>
      <c r="B17" s="65" t="s">
        <v>26</v>
      </c>
      <c r="C17" s="54">
        <f t="shared" si="0"/>
        <v>542</v>
      </c>
      <c r="D17" s="55">
        <v>0</v>
      </c>
      <c r="E17" s="56">
        <v>0</v>
      </c>
      <c r="F17" s="58">
        <v>1</v>
      </c>
      <c r="G17" s="56">
        <v>0.1845</v>
      </c>
      <c r="H17" s="57">
        <v>103</v>
      </c>
      <c r="I17" s="56">
        <v>19.003699999999998</v>
      </c>
      <c r="J17" s="58">
        <v>140</v>
      </c>
      <c r="K17" s="56">
        <v>25.830300000000001</v>
      </c>
      <c r="L17" s="58">
        <v>272</v>
      </c>
      <c r="M17" s="56">
        <v>50.1845</v>
      </c>
      <c r="N17" s="58">
        <v>0</v>
      </c>
      <c r="O17" s="56">
        <v>0</v>
      </c>
      <c r="P17" s="66">
        <v>26</v>
      </c>
      <c r="Q17" s="60">
        <v>4.7969999999999997</v>
      </c>
      <c r="R17" s="57">
        <v>422</v>
      </c>
      <c r="S17" s="62">
        <v>77.859800000000007</v>
      </c>
      <c r="T17" s="55">
        <v>12</v>
      </c>
      <c r="U17" s="60">
        <v>2.2140200000000001</v>
      </c>
      <c r="V17" s="55">
        <v>6</v>
      </c>
      <c r="W17" s="62">
        <v>1.107</v>
      </c>
      <c r="X17" s="63">
        <v>3952</v>
      </c>
      <c r="Y17" s="64">
        <v>100</v>
      </c>
    </row>
    <row r="18" spans="1:25" s="19" customFormat="1" ht="15" customHeight="1" x14ac:dyDescent="0.2">
      <c r="A18" s="18" t="s">
        <v>15</v>
      </c>
      <c r="B18" s="20" t="s">
        <v>27</v>
      </c>
      <c r="C18" s="21">
        <f t="shared" si="0"/>
        <v>1813</v>
      </c>
      <c r="D18" s="31">
        <v>2</v>
      </c>
      <c r="E18" s="23">
        <v>0.1103</v>
      </c>
      <c r="F18" s="24">
        <v>13</v>
      </c>
      <c r="G18" s="23">
        <v>0.71704000000000001</v>
      </c>
      <c r="H18" s="24">
        <v>101</v>
      </c>
      <c r="I18" s="23">
        <v>5.5709</v>
      </c>
      <c r="J18" s="24">
        <v>978</v>
      </c>
      <c r="K18" s="23">
        <v>53.9437</v>
      </c>
      <c r="L18" s="24">
        <v>651</v>
      </c>
      <c r="M18" s="23">
        <v>35.907299999999999</v>
      </c>
      <c r="N18" s="24">
        <v>0</v>
      </c>
      <c r="O18" s="23">
        <v>0</v>
      </c>
      <c r="P18" s="25">
        <v>68</v>
      </c>
      <c r="Q18" s="26">
        <v>3.7507000000000001</v>
      </c>
      <c r="R18" s="24">
        <v>1550</v>
      </c>
      <c r="S18" s="27">
        <v>85.493700000000004</v>
      </c>
      <c r="T18" s="31">
        <v>5</v>
      </c>
      <c r="U18" s="26">
        <v>0.27578999999999998</v>
      </c>
      <c r="V18" s="22">
        <v>36</v>
      </c>
      <c r="W18" s="27">
        <v>1.9857</v>
      </c>
      <c r="X18" s="28">
        <v>2407</v>
      </c>
      <c r="Y18" s="29">
        <v>100</v>
      </c>
    </row>
    <row r="19" spans="1:25" s="19" customFormat="1" ht="15" customHeight="1" x14ac:dyDescent="0.2">
      <c r="A19" s="18" t="s">
        <v>15</v>
      </c>
      <c r="B19" s="65" t="s">
        <v>28</v>
      </c>
      <c r="C19" s="54">
        <f t="shared" si="0"/>
        <v>0</v>
      </c>
      <c r="D19" s="55">
        <v>0</v>
      </c>
      <c r="E19" s="56">
        <v>0</v>
      </c>
      <c r="F19" s="57">
        <v>0</v>
      </c>
      <c r="G19" s="56">
        <v>0</v>
      </c>
      <c r="H19" s="57">
        <v>0</v>
      </c>
      <c r="I19" s="56">
        <v>0</v>
      </c>
      <c r="J19" s="57">
        <v>0</v>
      </c>
      <c r="K19" s="56">
        <v>0</v>
      </c>
      <c r="L19" s="57">
        <v>0</v>
      </c>
      <c r="M19" s="56">
        <v>0</v>
      </c>
      <c r="N19" s="57">
        <v>0</v>
      </c>
      <c r="O19" s="56">
        <v>0</v>
      </c>
      <c r="P19" s="59">
        <v>0</v>
      </c>
      <c r="Q19" s="60">
        <v>0</v>
      </c>
      <c r="R19" s="57">
        <v>0</v>
      </c>
      <c r="S19" s="62">
        <v>0</v>
      </c>
      <c r="T19" s="55">
        <v>0</v>
      </c>
      <c r="U19" s="60">
        <v>0</v>
      </c>
      <c r="V19" s="55">
        <v>0</v>
      </c>
      <c r="W19" s="62">
        <v>0</v>
      </c>
      <c r="X19" s="63">
        <v>290</v>
      </c>
      <c r="Y19" s="64">
        <v>100</v>
      </c>
    </row>
    <row r="20" spans="1:25" s="19" customFormat="1" ht="15" customHeight="1" x14ac:dyDescent="0.2">
      <c r="A20" s="18" t="s">
        <v>15</v>
      </c>
      <c r="B20" s="20" t="s">
        <v>30</v>
      </c>
      <c r="C20" s="33">
        <f t="shared" si="0"/>
        <v>111</v>
      </c>
      <c r="D20" s="31">
        <v>13</v>
      </c>
      <c r="E20" s="23">
        <v>11.7117</v>
      </c>
      <c r="F20" s="30">
        <v>0</v>
      </c>
      <c r="G20" s="23">
        <v>0</v>
      </c>
      <c r="H20" s="24">
        <v>19</v>
      </c>
      <c r="I20" s="23">
        <v>17.117100000000001</v>
      </c>
      <c r="J20" s="30">
        <v>2</v>
      </c>
      <c r="K20" s="23">
        <v>1.8018000000000001</v>
      </c>
      <c r="L20" s="30">
        <v>73</v>
      </c>
      <c r="M20" s="23">
        <v>65.765799999999999</v>
      </c>
      <c r="N20" s="30">
        <v>0</v>
      </c>
      <c r="O20" s="23">
        <v>0</v>
      </c>
      <c r="P20" s="25">
        <v>4</v>
      </c>
      <c r="Q20" s="26">
        <v>3.6036000000000001</v>
      </c>
      <c r="R20" s="24">
        <v>63</v>
      </c>
      <c r="S20" s="27">
        <v>56.756799999999998</v>
      </c>
      <c r="T20" s="31">
        <v>3</v>
      </c>
      <c r="U20" s="26">
        <v>2.7027000000000001</v>
      </c>
      <c r="V20" s="22">
        <v>3</v>
      </c>
      <c r="W20" s="27">
        <v>2.7027000000000001</v>
      </c>
      <c r="X20" s="28">
        <v>720</v>
      </c>
      <c r="Y20" s="29">
        <v>100</v>
      </c>
    </row>
    <row r="21" spans="1:25" s="19" customFormat="1" ht="15" customHeight="1" x14ac:dyDescent="0.2">
      <c r="A21" s="18" t="s">
        <v>15</v>
      </c>
      <c r="B21" s="65" t="s">
        <v>31</v>
      </c>
      <c r="C21" s="54">
        <f t="shared" si="0"/>
        <v>2256</v>
      </c>
      <c r="D21" s="67">
        <v>5</v>
      </c>
      <c r="E21" s="56">
        <v>0.22159999999999999</v>
      </c>
      <c r="F21" s="57">
        <v>34</v>
      </c>
      <c r="G21" s="56">
        <v>1.50709</v>
      </c>
      <c r="H21" s="58">
        <v>237</v>
      </c>
      <c r="I21" s="56">
        <v>10.5053</v>
      </c>
      <c r="J21" s="57">
        <v>602</v>
      </c>
      <c r="K21" s="56">
        <v>26.6844</v>
      </c>
      <c r="L21" s="57">
        <v>1264</v>
      </c>
      <c r="M21" s="56">
        <v>56.028399999999998</v>
      </c>
      <c r="N21" s="57">
        <v>0</v>
      </c>
      <c r="O21" s="56">
        <v>0</v>
      </c>
      <c r="P21" s="66">
        <v>114</v>
      </c>
      <c r="Q21" s="60">
        <v>5.0532000000000004</v>
      </c>
      <c r="R21" s="57">
        <v>1813</v>
      </c>
      <c r="S21" s="62">
        <v>80.363500000000002</v>
      </c>
      <c r="T21" s="55">
        <v>17</v>
      </c>
      <c r="U21" s="60">
        <v>0.75355000000000005</v>
      </c>
      <c r="V21" s="67">
        <v>97</v>
      </c>
      <c r="W21" s="62">
        <v>4.2995999999999999</v>
      </c>
      <c r="X21" s="63">
        <v>4081</v>
      </c>
      <c r="Y21" s="64">
        <v>99.706000000000003</v>
      </c>
    </row>
    <row r="22" spans="1:25" s="19" customFormat="1" ht="15" customHeight="1" x14ac:dyDescent="0.2">
      <c r="A22" s="18" t="s">
        <v>15</v>
      </c>
      <c r="B22" s="20" t="s">
        <v>32</v>
      </c>
      <c r="C22" s="21">
        <f t="shared" si="0"/>
        <v>1638</v>
      </c>
      <c r="D22" s="22">
        <v>0</v>
      </c>
      <c r="E22" s="23">
        <v>0</v>
      </c>
      <c r="F22" s="30">
        <v>6</v>
      </c>
      <c r="G22" s="23">
        <v>0.36630000000000001</v>
      </c>
      <c r="H22" s="30">
        <v>66</v>
      </c>
      <c r="I22" s="23">
        <v>4.0293000000000001</v>
      </c>
      <c r="J22" s="24">
        <v>290</v>
      </c>
      <c r="K22" s="23">
        <v>17.704499999999999</v>
      </c>
      <c r="L22" s="24">
        <v>1156</v>
      </c>
      <c r="M22" s="23">
        <v>70.573899999999995</v>
      </c>
      <c r="N22" s="24">
        <v>0</v>
      </c>
      <c r="O22" s="23">
        <v>0</v>
      </c>
      <c r="P22" s="32">
        <v>120</v>
      </c>
      <c r="Q22" s="26">
        <v>7.3259999999999996</v>
      </c>
      <c r="R22" s="24">
        <v>1262</v>
      </c>
      <c r="S22" s="27">
        <v>77.045199999999994</v>
      </c>
      <c r="T22" s="31">
        <v>7</v>
      </c>
      <c r="U22" s="26">
        <v>0.42735000000000001</v>
      </c>
      <c r="V22" s="31">
        <v>31</v>
      </c>
      <c r="W22" s="27">
        <v>1.8926000000000001</v>
      </c>
      <c r="X22" s="28">
        <v>1879</v>
      </c>
      <c r="Y22" s="29">
        <v>100</v>
      </c>
    </row>
    <row r="23" spans="1:25" s="19" customFormat="1" ht="15" customHeight="1" x14ac:dyDescent="0.2">
      <c r="A23" s="18" t="s">
        <v>15</v>
      </c>
      <c r="B23" s="65" t="s">
        <v>29</v>
      </c>
      <c r="C23" s="54">
        <f t="shared" si="0"/>
        <v>2033</v>
      </c>
      <c r="D23" s="55">
        <v>12</v>
      </c>
      <c r="E23" s="56">
        <v>0.59030000000000005</v>
      </c>
      <c r="F23" s="57">
        <v>44</v>
      </c>
      <c r="G23" s="56">
        <v>2.1642899999999998</v>
      </c>
      <c r="H23" s="57">
        <v>108</v>
      </c>
      <c r="I23" s="56">
        <v>5.3122999999999996</v>
      </c>
      <c r="J23" s="57">
        <v>388</v>
      </c>
      <c r="K23" s="56">
        <v>19.085100000000001</v>
      </c>
      <c r="L23" s="57">
        <v>1313</v>
      </c>
      <c r="M23" s="56">
        <v>64.584400000000002</v>
      </c>
      <c r="N23" s="57">
        <v>1</v>
      </c>
      <c r="O23" s="56">
        <v>4.9189999999999998E-2</v>
      </c>
      <c r="P23" s="66">
        <v>167</v>
      </c>
      <c r="Q23" s="60">
        <v>8.2144999999999992</v>
      </c>
      <c r="R23" s="57">
        <v>1670</v>
      </c>
      <c r="S23" s="62">
        <v>82.144599999999997</v>
      </c>
      <c r="T23" s="67">
        <v>3</v>
      </c>
      <c r="U23" s="60">
        <v>0.14757000000000001</v>
      </c>
      <c r="V23" s="55">
        <v>75</v>
      </c>
      <c r="W23" s="62">
        <v>3.6890999999999998</v>
      </c>
      <c r="X23" s="63">
        <v>1365</v>
      </c>
      <c r="Y23" s="64">
        <v>100</v>
      </c>
    </row>
    <row r="24" spans="1:25" s="19" customFormat="1" ht="15" customHeight="1" x14ac:dyDescent="0.2">
      <c r="A24" s="18" t="s">
        <v>15</v>
      </c>
      <c r="B24" s="20" t="s">
        <v>33</v>
      </c>
      <c r="C24" s="21">
        <f t="shared" si="0"/>
        <v>1075</v>
      </c>
      <c r="D24" s="31">
        <v>11</v>
      </c>
      <c r="E24" s="23">
        <v>1.0233000000000001</v>
      </c>
      <c r="F24" s="24">
        <v>5</v>
      </c>
      <c r="G24" s="23">
        <v>0.46511999999999998</v>
      </c>
      <c r="H24" s="30">
        <v>146</v>
      </c>
      <c r="I24" s="23">
        <v>13.5814</v>
      </c>
      <c r="J24" s="24">
        <v>138</v>
      </c>
      <c r="K24" s="23">
        <v>12.837199999999999</v>
      </c>
      <c r="L24" s="24">
        <v>669</v>
      </c>
      <c r="M24" s="23">
        <v>62.232599999999998</v>
      </c>
      <c r="N24" s="24">
        <v>2</v>
      </c>
      <c r="O24" s="23">
        <v>0.18604999999999999</v>
      </c>
      <c r="P24" s="32">
        <v>104</v>
      </c>
      <c r="Q24" s="26">
        <v>9.6744000000000003</v>
      </c>
      <c r="R24" s="24">
        <v>684</v>
      </c>
      <c r="S24" s="27">
        <v>63.627899999999997</v>
      </c>
      <c r="T24" s="31">
        <v>5</v>
      </c>
      <c r="U24" s="26">
        <v>0.46511999999999998</v>
      </c>
      <c r="V24" s="22">
        <v>36</v>
      </c>
      <c r="W24" s="27">
        <v>3.3488000000000002</v>
      </c>
      <c r="X24" s="28">
        <v>1356</v>
      </c>
      <c r="Y24" s="29">
        <v>100</v>
      </c>
    </row>
    <row r="25" spans="1:25" s="19" customFormat="1" ht="15" customHeight="1" x14ac:dyDescent="0.2">
      <c r="A25" s="18" t="s">
        <v>15</v>
      </c>
      <c r="B25" s="65" t="s">
        <v>34</v>
      </c>
      <c r="C25" s="68">
        <f t="shared" si="0"/>
        <v>1345</v>
      </c>
      <c r="D25" s="55">
        <v>1</v>
      </c>
      <c r="E25" s="56">
        <v>7.4300000000000005E-2</v>
      </c>
      <c r="F25" s="57">
        <v>3</v>
      </c>
      <c r="G25" s="56">
        <v>0.22305</v>
      </c>
      <c r="H25" s="57">
        <v>45</v>
      </c>
      <c r="I25" s="56">
        <v>3.3456999999999999</v>
      </c>
      <c r="J25" s="57">
        <v>610</v>
      </c>
      <c r="K25" s="56">
        <v>45.353200000000001</v>
      </c>
      <c r="L25" s="58">
        <v>606</v>
      </c>
      <c r="M25" s="56">
        <v>45.055799999999998</v>
      </c>
      <c r="N25" s="57">
        <v>1</v>
      </c>
      <c r="O25" s="56">
        <v>7.4349999999999999E-2</v>
      </c>
      <c r="P25" s="66">
        <v>79</v>
      </c>
      <c r="Q25" s="60">
        <v>5.8735999999999997</v>
      </c>
      <c r="R25" s="57">
        <v>903</v>
      </c>
      <c r="S25" s="62">
        <v>67.137500000000003</v>
      </c>
      <c r="T25" s="55">
        <v>19</v>
      </c>
      <c r="U25" s="60">
        <v>1.4126399999999999</v>
      </c>
      <c r="V25" s="55">
        <v>27</v>
      </c>
      <c r="W25" s="62">
        <v>2.0074000000000001</v>
      </c>
      <c r="X25" s="63">
        <v>1407</v>
      </c>
      <c r="Y25" s="64">
        <v>100</v>
      </c>
    </row>
    <row r="26" spans="1:25" s="19" customFormat="1" ht="15" customHeight="1" x14ac:dyDescent="0.2">
      <c r="A26" s="18" t="s">
        <v>15</v>
      </c>
      <c r="B26" s="20" t="s">
        <v>35</v>
      </c>
      <c r="C26" s="21">
        <f t="shared" si="0"/>
        <v>85</v>
      </c>
      <c r="D26" s="22">
        <v>0</v>
      </c>
      <c r="E26" s="23">
        <v>0</v>
      </c>
      <c r="F26" s="30">
        <v>0</v>
      </c>
      <c r="G26" s="23">
        <v>0</v>
      </c>
      <c r="H26" s="30">
        <v>2</v>
      </c>
      <c r="I26" s="23">
        <v>2.3529</v>
      </c>
      <c r="J26" s="24">
        <v>57</v>
      </c>
      <c r="K26" s="23">
        <v>67.058800000000005</v>
      </c>
      <c r="L26" s="24">
        <v>24</v>
      </c>
      <c r="M26" s="23">
        <v>28.235299999999999</v>
      </c>
      <c r="N26" s="30">
        <v>0</v>
      </c>
      <c r="O26" s="23">
        <v>0</v>
      </c>
      <c r="P26" s="32">
        <v>2</v>
      </c>
      <c r="Q26" s="26">
        <v>2.3529</v>
      </c>
      <c r="R26" s="24">
        <v>43</v>
      </c>
      <c r="S26" s="27">
        <v>50.588200000000001</v>
      </c>
      <c r="T26" s="22">
        <v>5</v>
      </c>
      <c r="U26" s="26">
        <v>5.8823499999999997</v>
      </c>
      <c r="V26" s="22">
        <v>0</v>
      </c>
      <c r="W26" s="27">
        <v>0</v>
      </c>
      <c r="X26" s="28">
        <v>1367</v>
      </c>
      <c r="Y26" s="29">
        <v>100</v>
      </c>
    </row>
    <row r="27" spans="1:25" s="19" customFormat="1" ht="15" customHeight="1" x14ac:dyDescent="0.2">
      <c r="A27" s="18" t="s">
        <v>15</v>
      </c>
      <c r="B27" s="65" t="s">
        <v>38</v>
      </c>
      <c r="C27" s="68">
        <f t="shared" si="0"/>
        <v>749</v>
      </c>
      <c r="D27" s="67">
        <v>3</v>
      </c>
      <c r="E27" s="56">
        <v>0.40050000000000002</v>
      </c>
      <c r="F27" s="57">
        <v>1</v>
      </c>
      <c r="G27" s="56">
        <v>0.13350999999999999</v>
      </c>
      <c r="H27" s="57">
        <v>8</v>
      </c>
      <c r="I27" s="56">
        <v>1.0681</v>
      </c>
      <c r="J27" s="57">
        <v>48</v>
      </c>
      <c r="K27" s="56">
        <v>6.4085000000000001</v>
      </c>
      <c r="L27" s="58">
        <v>678</v>
      </c>
      <c r="M27" s="56">
        <v>90.520700000000005</v>
      </c>
      <c r="N27" s="57">
        <v>0</v>
      </c>
      <c r="O27" s="56">
        <v>0</v>
      </c>
      <c r="P27" s="66">
        <v>11</v>
      </c>
      <c r="Q27" s="60">
        <v>1.4685999999999999</v>
      </c>
      <c r="R27" s="57">
        <v>594</v>
      </c>
      <c r="S27" s="62">
        <v>79.305700000000002</v>
      </c>
      <c r="T27" s="67">
        <v>15</v>
      </c>
      <c r="U27" s="60">
        <v>2.0026700000000002</v>
      </c>
      <c r="V27" s="55">
        <v>16</v>
      </c>
      <c r="W27" s="62">
        <v>2.1362000000000001</v>
      </c>
      <c r="X27" s="63">
        <v>589</v>
      </c>
      <c r="Y27" s="64">
        <v>100</v>
      </c>
    </row>
    <row r="28" spans="1:25" s="19" customFormat="1" ht="15" customHeight="1" x14ac:dyDescent="0.2">
      <c r="A28" s="18" t="s">
        <v>15</v>
      </c>
      <c r="B28" s="20" t="s">
        <v>37</v>
      </c>
      <c r="C28" s="33">
        <f t="shared" si="0"/>
        <v>1017</v>
      </c>
      <c r="D28" s="31">
        <v>1</v>
      </c>
      <c r="E28" s="23">
        <v>9.8299999999999998E-2</v>
      </c>
      <c r="F28" s="24">
        <v>21</v>
      </c>
      <c r="G28" s="23">
        <v>2.0649000000000002</v>
      </c>
      <c r="H28" s="24">
        <v>95</v>
      </c>
      <c r="I28" s="23">
        <v>9.3412000000000006</v>
      </c>
      <c r="J28" s="24">
        <v>439</v>
      </c>
      <c r="K28" s="23">
        <v>43.166200000000003</v>
      </c>
      <c r="L28" s="30">
        <v>400</v>
      </c>
      <c r="M28" s="23">
        <v>39.331400000000002</v>
      </c>
      <c r="N28" s="24">
        <v>0</v>
      </c>
      <c r="O28" s="23">
        <v>0</v>
      </c>
      <c r="P28" s="25">
        <v>61</v>
      </c>
      <c r="Q28" s="26">
        <v>5.9980000000000002</v>
      </c>
      <c r="R28" s="24">
        <v>822</v>
      </c>
      <c r="S28" s="27">
        <v>80.825999999999993</v>
      </c>
      <c r="T28" s="22">
        <v>10</v>
      </c>
      <c r="U28" s="26">
        <v>0.98328000000000004</v>
      </c>
      <c r="V28" s="31">
        <v>41</v>
      </c>
      <c r="W28" s="27">
        <v>4.0315000000000003</v>
      </c>
      <c r="X28" s="28">
        <v>1434</v>
      </c>
      <c r="Y28" s="29">
        <v>85.774000000000001</v>
      </c>
    </row>
    <row r="29" spans="1:25" s="19" customFormat="1" ht="15" customHeight="1" x14ac:dyDescent="0.2">
      <c r="A29" s="18" t="s">
        <v>15</v>
      </c>
      <c r="B29" s="65" t="s">
        <v>36</v>
      </c>
      <c r="C29" s="54">
        <f t="shared" si="0"/>
        <v>1024</v>
      </c>
      <c r="D29" s="55">
        <v>2</v>
      </c>
      <c r="E29" s="56">
        <v>0.1953</v>
      </c>
      <c r="F29" s="57">
        <v>8</v>
      </c>
      <c r="G29" s="56">
        <v>0.78125</v>
      </c>
      <c r="H29" s="58">
        <v>307</v>
      </c>
      <c r="I29" s="56">
        <v>29.980499999999999</v>
      </c>
      <c r="J29" s="57">
        <v>145</v>
      </c>
      <c r="K29" s="56">
        <v>14.1602</v>
      </c>
      <c r="L29" s="58">
        <v>505</v>
      </c>
      <c r="M29" s="56">
        <v>49.316400000000002</v>
      </c>
      <c r="N29" s="57">
        <v>0</v>
      </c>
      <c r="O29" s="56">
        <v>0</v>
      </c>
      <c r="P29" s="66">
        <v>57</v>
      </c>
      <c r="Q29" s="60">
        <v>5.5663999999999998</v>
      </c>
      <c r="R29" s="57">
        <v>811</v>
      </c>
      <c r="S29" s="62">
        <v>79.199200000000005</v>
      </c>
      <c r="T29" s="55">
        <v>28</v>
      </c>
      <c r="U29" s="60">
        <v>2.7343799999999998</v>
      </c>
      <c r="V29" s="55">
        <v>109</v>
      </c>
      <c r="W29" s="62">
        <v>10.644500000000001</v>
      </c>
      <c r="X29" s="63">
        <v>1873</v>
      </c>
      <c r="Y29" s="64">
        <v>100</v>
      </c>
    </row>
    <row r="30" spans="1:25" s="19" customFormat="1" ht="15" customHeight="1" x14ac:dyDescent="0.2">
      <c r="A30" s="18" t="s">
        <v>15</v>
      </c>
      <c r="B30" s="20" t="s">
        <v>39</v>
      </c>
      <c r="C30" s="21">
        <f t="shared" si="0"/>
        <v>1444</v>
      </c>
      <c r="D30" s="31">
        <v>15</v>
      </c>
      <c r="E30" s="23">
        <v>1.0387999999999999</v>
      </c>
      <c r="F30" s="30">
        <v>7</v>
      </c>
      <c r="G30" s="23">
        <v>0.48476000000000002</v>
      </c>
      <c r="H30" s="24">
        <v>46</v>
      </c>
      <c r="I30" s="23">
        <v>3.1856</v>
      </c>
      <c r="J30" s="24">
        <v>298</v>
      </c>
      <c r="K30" s="23">
        <v>20.6371</v>
      </c>
      <c r="L30" s="24">
        <v>1024</v>
      </c>
      <c r="M30" s="23">
        <v>70.914100000000005</v>
      </c>
      <c r="N30" s="24">
        <v>0</v>
      </c>
      <c r="O30" s="23">
        <v>0</v>
      </c>
      <c r="P30" s="25">
        <v>54</v>
      </c>
      <c r="Q30" s="26">
        <v>3.7395999999999998</v>
      </c>
      <c r="R30" s="24">
        <v>1181</v>
      </c>
      <c r="S30" s="27">
        <v>81.786699999999996</v>
      </c>
      <c r="T30" s="22">
        <v>2</v>
      </c>
      <c r="U30" s="26">
        <v>0.13850000000000001</v>
      </c>
      <c r="V30" s="31">
        <v>8</v>
      </c>
      <c r="W30" s="27">
        <v>0.55400000000000005</v>
      </c>
      <c r="X30" s="28">
        <v>3616</v>
      </c>
      <c r="Y30" s="29">
        <v>99.971999999999994</v>
      </c>
    </row>
    <row r="31" spans="1:25" s="19" customFormat="1" ht="15" customHeight="1" x14ac:dyDescent="0.2">
      <c r="A31" s="18" t="s">
        <v>15</v>
      </c>
      <c r="B31" s="65" t="s">
        <v>40</v>
      </c>
      <c r="C31" s="68">
        <f t="shared" si="0"/>
        <v>1485</v>
      </c>
      <c r="D31" s="55">
        <v>55</v>
      </c>
      <c r="E31" s="56">
        <v>3.7037</v>
      </c>
      <c r="F31" s="58">
        <v>19</v>
      </c>
      <c r="G31" s="56">
        <v>1.27946</v>
      </c>
      <c r="H31" s="57">
        <v>92</v>
      </c>
      <c r="I31" s="56">
        <v>6.1952999999999996</v>
      </c>
      <c r="J31" s="58">
        <v>487</v>
      </c>
      <c r="K31" s="56">
        <v>32.794600000000003</v>
      </c>
      <c r="L31" s="57">
        <v>758</v>
      </c>
      <c r="M31" s="56">
        <v>51.043799999999997</v>
      </c>
      <c r="N31" s="57">
        <v>0</v>
      </c>
      <c r="O31" s="56">
        <v>0</v>
      </c>
      <c r="P31" s="59">
        <v>74</v>
      </c>
      <c r="Q31" s="60">
        <v>4.9832000000000001</v>
      </c>
      <c r="R31" s="57">
        <v>1290</v>
      </c>
      <c r="S31" s="62">
        <v>86.868700000000004</v>
      </c>
      <c r="T31" s="55">
        <v>2</v>
      </c>
      <c r="U31" s="60">
        <v>0.13467999999999999</v>
      </c>
      <c r="V31" s="67">
        <v>39</v>
      </c>
      <c r="W31" s="62">
        <v>2.6263000000000001</v>
      </c>
      <c r="X31" s="63">
        <v>2170</v>
      </c>
      <c r="Y31" s="64">
        <v>99.953999999999994</v>
      </c>
    </row>
    <row r="32" spans="1:25" s="19" customFormat="1" ht="15" customHeight="1" x14ac:dyDescent="0.2">
      <c r="A32" s="18" t="s">
        <v>15</v>
      </c>
      <c r="B32" s="20" t="s">
        <v>42</v>
      </c>
      <c r="C32" s="21">
        <f t="shared" si="0"/>
        <v>458</v>
      </c>
      <c r="D32" s="22">
        <v>0</v>
      </c>
      <c r="E32" s="23">
        <v>0</v>
      </c>
      <c r="F32" s="24">
        <v>1</v>
      </c>
      <c r="G32" s="23">
        <v>0.21834000000000001</v>
      </c>
      <c r="H32" s="24">
        <v>8</v>
      </c>
      <c r="I32" s="23">
        <v>1.7466999999999999</v>
      </c>
      <c r="J32" s="24">
        <v>299</v>
      </c>
      <c r="K32" s="23">
        <v>65.283799999999999</v>
      </c>
      <c r="L32" s="30">
        <v>146</v>
      </c>
      <c r="M32" s="23">
        <v>31.877700000000001</v>
      </c>
      <c r="N32" s="30">
        <v>0</v>
      </c>
      <c r="O32" s="23">
        <v>0</v>
      </c>
      <c r="P32" s="32">
        <v>4</v>
      </c>
      <c r="Q32" s="26">
        <v>0.87339999999999995</v>
      </c>
      <c r="R32" s="24">
        <v>211</v>
      </c>
      <c r="S32" s="27">
        <v>46.069899999999997</v>
      </c>
      <c r="T32" s="31">
        <v>0</v>
      </c>
      <c r="U32" s="26">
        <v>0</v>
      </c>
      <c r="V32" s="22">
        <v>4</v>
      </c>
      <c r="W32" s="27">
        <v>0.87339999999999995</v>
      </c>
      <c r="X32" s="28">
        <v>978</v>
      </c>
      <c r="Y32" s="29">
        <v>100</v>
      </c>
    </row>
    <row r="33" spans="1:25" s="19" customFormat="1" ht="15" customHeight="1" x14ac:dyDescent="0.2">
      <c r="A33" s="18" t="s">
        <v>15</v>
      </c>
      <c r="B33" s="65" t="s">
        <v>41</v>
      </c>
      <c r="C33" s="54">
        <f t="shared" si="0"/>
        <v>1642</v>
      </c>
      <c r="D33" s="67">
        <v>7</v>
      </c>
      <c r="E33" s="56">
        <v>0.42630000000000001</v>
      </c>
      <c r="F33" s="57">
        <v>4</v>
      </c>
      <c r="G33" s="56">
        <v>0.24360999999999999</v>
      </c>
      <c r="H33" s="58">
        <v>30</v>
      </c>
      <c r="I33" s="56">
        <v>1.827</v>
      </c>
      <c r="J33" s="57">
        <v>438</v>
      </c>
      <c r="K33" s="56">
        <v>26.674800000000001</v>
      </c>
      <c r="L33" s="57">
        <v>1086</v>
      </c>
      <c r="M33" s="56">
        <v>66.138900000000007</v>
      </c>
      <c r="N33" s="58">
        <v>1</v>
      </c>
      <c r="O33" s="56">
        <v>6.0900000000000003E-2</v>
      </c>
      <c r="P33" s="66">
        <v>76</v>
      </c>
      <c r="Q33" s="60">
        <v>4.6284999999999998</v>
      </c>
      <c r="R33" s="57">
        <v>991</v>
      </c>
      <c r="S33" s="62">
        <v>60.353200000000001</v>
      </c>
      <c r="T33" s="67">
        <v>14</v>
      </c>
      <c r="U33" s="60">
        <v>0.85262000000000004</v>
      </c>
      <c r="V33" s="67">
        <v>6</v>
      </c>
      <c r="W33" s="62">
        <v>0.3654</v>
      </c>
      <c r="X33" s="63">
        <v>2372</v>
      </c>
      <c r="Y33" s="64">
        <v>100</v>
      </c>
    </row>
    <row r="34" spans="1:25" s="19" customFormat="1" ht="15" customHeight="1" x14ac:dyDescent="0.2">
      <c r="A34" s="18" t="s">
        <v>15</v>
      </c>
      <c r="B34" s="20" t="s">
        <v>43</v>
      </c>
      <c r="C34" s="33">
        <f t="shared" si="0"/>
        <v>104</v>
      </c>
      <c r="D34" s="22">
        <v>4</v>
      </c>
      <c r="E34" s="23">
        <v>3.8462000000000001</v>
      </c>
      <c r="F34" s="24">
        <v>0</v>
      </c>
      <c r="G34" s="23">
        <v>0</v>
      </c>
      <c r="H34" s="30">
        <v>3</v>
      </c>
      <c r="I34" s="23">
        <v>2.8845999999999998</v>
      </c>
      <c r="J34" s="24">
        <v>2</v>
      </c>
      <c r="K34" s="23">
        <v>1.9231</v>
      </c>
      <c r="L34" s="30">
        <v>94</v>
      </c>
      <c r="M34" s="23">
        <v>90.384600000000006</v>
      </c>
      <c r="N34" s="30">
        <v>0</v>
      </c>
      <c r="O34" s="23">
        <v>0</v>
      </c>
      <c r="P34" s="25">
        <v>1</v>
      </c>
      <c r="Q34" s="26">
        <v>0.96150000000000002</v>
      </c>
      <c r="R34" s="24">
        <v>87</v>
      </c>
      <c r="S34" s="27">
        <v>83.653800000000004</v>
      </c>
      <c r="T34" s="31">
        <v>0</v>
      </c>
      <c r="U34" s="26">
        <v>0</v>
      </c>
      <c r="V34" s="31">
        <v>2</v>
      </c>
      <c r="W34" s="27">
        <v>1.9231</v>
      </c>
      <c r="X34" s="28">
        <v>825</v>
      </c>
      <c r="Y34" s="29">
        <v>100</v>
      </c>
    </row>
    <row r="35" spans="1:25" s="19" customFormat="1" ht="15" customHeight="1" x14ac:dyDescent="0.2">
      <c r="A35" s="18" t="s">
        <v>15</v>
      </c>
      <c r="B35" s="65" t="s">
        <v>46</v>
      </c>
      <c r="C35" s="68">
        <f t="shared" si="0"/>
        <v>501</v>
      </c>
      <c r="D35" s="67">
        <v>8</v>
      </c>
      <c r="E35" s="56">
        <v>1.5968</v>
      </c>
      <c r="F35" s="57">
        <v>4</v>
      </c>
      <c r="G35" s="56">
        <v>0.7984</v>
      </c>
      <c r="H35" s="58">
        <v>74</v>
      </c>
      <c r="I35" s="56">
        <v>14.7705</v>
      </c>
      <c r="J35" s="57">
        <v>63</v>
      </c>
      <c r="K35" s="56">
        <v>12.5749</v>
      </c>
      <c r="L35" s="58">
        <v>284</v>
      </c>
      <c r="M35" s="56">
        <v>56.686599999999999</v>
      </c>
      <c r="N35" s="57">
        <v>0</v>
      </c>
      <c r="O35" s="56">
        <v>0</v>
      </c>
      <c r="P35" s="66">
        <v>68</v>
      </c>
      <c r="Q35" s="60">
        <v>13.572900000000001</v>
      </c>
      <c r="R35" s="57">
        <v>432</v>
      </c>
      <c r="S35" s="62">
        <v>86.227500000000006</v>
      </c>
      <c r="T35" s="67">
        <v>0</v>
      </c>
      <c r="U35" s="60">
        <v>0</v>
      </c>
      <c r="V35" s="67">
        <v>13</v>
      </c>
      <c r="W35" s="62">
        <v>2.5948000000000002</v>
      </c>
      <c r="X35" s="63">
        <v>1064</v>
      </c>
      <c r="Y35" s="64">
        <v>100</v>
      </c>
    </row>
    <row r="36" spans="1:25" s="19" customFormat="1" ht="15" customHeight="1" x14ac:dyDescent="0.2">
      <c r="A36" s="18" t="s">
        <v>15</v>
      </c>
      <c r="B36" s="20" t="s">
        <v>50</v>
      </c>
      <c r="C36" s="33">
        <f t="shared" si="0"/>
        <v>836</v>
      </c>
      <c r="D36" s="31">
        <v>6</v>
      </c>
      <c r="E36" s="23">
        <v>0.7177</v>
      </c>
      <c r="F36" s="24">
        <v>16</v>
      </c>
      <c r="G36" s="23">
        <v>1.91388</v>
      </c>
      <c r="H36" s="24">
        <v>173</v>
      </c>
      <c r="I36" s="23">
        <v>20.6938</v>
      </c>
      <c r="J36" s="30">
        <v>250</v>
      </c>
      <c r="K36" s="23">
        <v>29.904299999999999</v>
      </c>
      <c r="L36" s="30">
        <v>317</v>
      </c>
      <c r="M36" s="23">
        <v>37.918700000000001</v>
      </c>
      <c r="N36" s="24">
        <v>4</v>
      </c>
      <c r="O36" s="23">
        <v>0.47847000000000001</v>
      </c>
      <c r="P36" s="32">
        <v>70</v>
      </c>
      <c r="Q36" s="26">
        <v>8.3732000000000006</v>
      </c>
      <c r="R36" s="24">
        <v>823</v>
      </c>
      <c r="S36" s="27">
        <v>98.444999999999993</v>
      </c>
      <c r="T36" s="31">
        <v>2</v>
      </c>
      <c r="U36" s="26">
        <v>0.23923</v>
      </c>
      <c r="V36" s="22">
        <v>136</v>
      </c>
      <c r="W36" s="27">
        <v>16.267900000000001</v>
      </c>
      <c r="X36" s="28">
        <v>658</v>
      </c>
      <c r="Y36" s="29">
        <v>100</v>
      </c>
    </row>
    <row r="37" spans="1:25" s="19" customFormat="1" ht="15" customHeight="1" x14ac:dyDescent="0.2">
      <c r="A37" s="18" t="s">
        <v>15</v>
      </c>
      <c r="B37" s="65" t="s">
        <v>47</v>
      </c>
      <c r="C37" s="54">
        <f t="shared" si="0"/>
        <v>257</v>
      </c>
      <c r="D37" s="55">
        <v>2</v>
      </c>
      <c r="E37" s="56">
        <v>0.7782</v>
      </c>
      <c r="F37" s="57">
        <v>4</v>
      </c>
      <c r="G37" s="56">
        <v>1.5564199999999999</v>
      </c>
      <c r="H37" s="57">
        <v>6</v>
      </c>
      <c r="I37" s="56">
        <v>2.3346</v>
      </c>
      <c r="J37" s="57">
        <v>12</v>
      </c>
      <c r="K37" s="56">
        <v>4.6692999999999998</v>
      </c>
      <c r="L37" s="57">
        <v>227</v>
      </c>
      <c r="M37" s="56">
        <v>88.326800000000006</v>
      </c>
      <c r="N37" s="58">
        <v>0</v>
      </c>
      <c r="O37" s="56">
        <v>0</v>
      </c>
      <c r="P37" s="66">
        <v>6</v>
      </c>
      <c r="Q37" s="60">
        <v>2.3346</v>
      </c>
      <c r="R37" s="57">
        <v>190</v>
      </c>
      <c r="S37" s="62">
        <v>73.930000000000007</v>
      </c>
      <c r="T37" s="67">
        <v>7</v>
      </c>
      <c r="U37" s="60">
        <v>2.7237399999999998</v>
      </c>
      <c r="V37" s="55">
        <v>5</v>
      </c>
      <c r="W37" s="62">
        <v>1.9455</v>
      </c>
      <c r="X37" s="63">
        <v>483</v>
      </c>
      <c r="Y37" s="64">
        <v>100</v>
      </c>
    </row>
    <row r="38" spans="1:25" s="19" customFormat="1" ht="15" customHeight="1" x14ac:dyDescent="0.2">
      <c r="A38" s="18" t="s">
        <v>15</v>
      </c>
      <c r="B38" s="20" t="s">
        <v>48</v>
      </c>
      <c r="C38" s="21">
        <f t="shared" si="0"/>
        <v>1195</v>
      </c>
      <c r="D38" s="22">
        <v>0</v>
      </c>
      <c r="E38" s="23">
        <v>0</v>
      </c>
      <c r="F38" s="24">
        <v>63</v>
      </c>
      <c r="G38" s="23">
        <v>5.2719699999999996</v>
      </c>
      <c r="H38" s="24">
        <v>183</v>
      </c>
      <c r="I38" s="23">
        <v>15.313800000000001</v>
      </c>
      <c r="J38" s="24">
        <v>320</v>
      </c>
      <c r="K38" s="23">
        <v>26.778199999999998</v>
      </c>
      <c r="L38" s="24">
        <v>601</v>
      </c>
      <c r="M38" s="23">
        <v>50.292900000000003</v>
      </c>
      <c r="N38" s="24">
        <v>1</v>
      </c>
      <c r="O38" s="23">
        <v>8.3680000000000004E-2</v>
      </c>
      <c r="P38" s="25">
        <v>27</v>
      </c>
      <c r="Q38" s="26">
        <v>2.2593999999999999</v>
      </c>
      <c r="R38" s="24">
        <v>1102</v>
      </c>
      <c r="S38" s="27">
        <v>92.217600000000004</v>
      </c>
      <c r="T38" s="31">
        <v>1</v>
      </c>
      <c r="U38" s="26">
        <v>8.3680000000000004E-2</v>
      </c>
      <c r="V38" s="22">
        <v>3</v>
      </c>
      <c r="W38" s="27">
        <v>0.251</v>
      </c>
      <c r="X38" s="28">
        <v>2577</v>
      </c>
      <c r="Y38" s="29">
        <v>97.671999999999997</v>
      </c>
    </row>
    <row r="39" spans="1:25" s="19" customFormat="1" ht="15" customHeight="1" x14ac:dyDescent="0.2">
      <c r="A39" s="18" t="s">
        <v>15</v>
      </c>
      <c r="B39" s="65" t="s">
        <v>49</v>
      </c>
      <c r="C39" s="54">
        <f t="shared" si="0"/>
        <v>111</v>
      </c>
      <c r="D39" s="67">
        <v>4</v>
      </c>
      <c r="E39" s="56">
        <v>3.6036000000000001</v>
      </c>
      <c r="F39" s="57">
        <v>0</v>
      </c>
      <c r="G39" s="56">
        <v>0</v>
      </c>
      <c r="H39" s="58">
        <v>60</v>
      </c>
      <c r="I39" s="56">
        <v>54.054099999999998</v>
      </c>
      <c r="J39" s="57">
        <v>6</v>
      </c>
      <c r="K39" s="56">
        <v>5.4054000000000002</v>
      </c>
      <c r="L39" s="58">
        <v>40</v>
      </c>
      <c r="M39" s="56">
        <v>36.036000000000001</v>
      </c>
      <c r="N39" s="57">
        <v>0</v>
      </c>
      <c r="O39" s="56">
        <v>0</v>
      </c>
      <c r="P39" s="66">
        <v>1</v>
      </c>
      <c r="Q39" s="60">
        <v>0.90090000000000003</v>
      </c>
      <c r="R39" s="57">
        <v>102</v>
      </c>
      <c r="S39" s="62">
        <v>91.891900000000007</v>
      </c>
      <c r="T39" s="55">
        <v>0</v>
      </c>
      <c r="U39" s="60">
        <v>0</v>
      </c>
      <c r="V39" s="55">
        <v>5</v>
      </c>
      <c r="W39" s="62">
        <v>4.5045000000000002</v>
      </c>
      <c r="X39" s="63">
        <v>880</v>
      </c>
      <c r="Y39" s="64">
        <v>100</v>
      </c>
    </row>
    <row r="40" spans="1:25" s="19" customFormat="1" ht="15" customHeight="1" x14ac:dyDescent="0.2">
      <c r="A40" s="18" t="s">
        <v>15</v>
      </c>
      <c r="B40" s="20" t="s">
        <v>51</v>
      </c>
      <c r="C40" s="33">
        <f t="shared" si="0"/>
        <v>1750</v>
      </c>
      <c r="D40" s="22">
        <v>2</v>
      </c>
      <c r="E40" s="23">
        <v>0.1143</v>
      </c>
      <c r="F40" s="24">
        <v>3</v>
      </c>
      <c r="G40" s="23">
        <v>0.17143</v>
      </c>
      <c r="H40" s="24">
        <v>163</v>
      </c>
      <c r="I40" s="23">
        <v>9.3142999999999994</v>
      </c>
      <c r="J40" s="30">
        <v>466</v>
      </c>
      <c r="K40" s="23">
        <v>26.628599999999999</v>
      </c>
      <c r="L40" s="30">
        <v>1063</v>
      </c>
      <c r="M40" s="23">
        <v>60.742899999999999</v>
      </c>
      <c r="N40" s="24">
        <v>2</v>
      </c>
      <c r="O40" s="23">
        <v>0.11429</v>
      </c>
      <c r="P40" s="25">
        <v>51</v>
      </c>
      <c r="Q40" s="26">
        <v>2.9142999999999999</v>
      </c>
      <c r="R40" s="24">
        <v>1462</v>
      </c>
      <c r="S40" s="27">
        <v>83.542900000000003</v>
      </c>
      <c r="T40" s="31">
        <v>9</v>
      </c>
      <c r="U40" s="26">
        <v>0.51429000000000002</v>
      </c>
      <c r="V40" s="22">
        <v>6</v>
      </c>
      <c r="W40" s="27">
        <v>0.34289999999999998</v>
      </c>
      <c r="X40" s="28">
        <v>4916</v>
      </c>
      <c r="Y40" s="29">
        <v>100</v>
      </c>
    </row>
    <row r="41" spans="1:25" s="19" customFormat="1" ht="15" customHeight="1" x14ac:dyDescent="0.2">
      <c r="A41" s="18" t="s">
        <v>15</v>
      </c>
      <c r="B41" s="65" t="s">
        <v>44</v>
      </c>
      <c r="C41" s="54">
        <f t="shared" si="0"/>
        <v>332</v>
      </c>
      <c r="D41" s="67">
        <v>86</v>
      </c>
      <c r="E41" s="56">
        <v>25.903600000000001</v>
      </c>
      <c r="F41" s="57">
        <v>2</v>
      </c>
      <c r="G41" s="56">
        <v>0.60241</v>
      </c>
      <c r="H41" s="57">
        <v>17</v>
      </c>
      <c r="I41" s="56">
        <v>5.1204999999999998</v>
      </c>
      <c r="J41" s="57">
        <v>104</v>
      </c>
      <c r="K41" s="56">
        <v>31.325299999999999</v>
      </c>
      <c r="L41" s="58">
        <v>109</v>
      </c>
      <c r="M41" s="56">
        <v>32.831299999999999</v>
      </c>
      <c r="N41" s="58">
        <v>0</v>
      </c>
      <c r="O41" s="56">
        <v>0</v>
      </c>
      <c r="P41" s="59">
        <v>14</v>
      </c>
      <c r="Q41" s="60">
        <v>4.2168999999999999</v>
      </c>
      <c r="R41" s="57">
        <v>286</v>
      </c>
      <c r="S41" s="62">
        <v>86.144599999999997</v>
      </c>
      <c r="T41" s="55">
        <v>0</v>
      </c>
      <c r="U41" s="60">
        <v>0</v>
      </c>
      <c r="V41" s="67">
        <v>10</v>
      </c>
      <c r="W41" s="62">
        <v>3.012</v>
      </c>
      <c r="X41" s="63">
        <v>2618</v>
      </c>
      <c r="Y41" s="64">
        <v>100</v>
      </c>
    </row>
    <row r="42" spans="1:25" s="19" customFormat="1" ht="15" customHeight="1" x14ac:dyDescent="0.2">
      <c r="A42" s="18" t="s">
        <v>15</v>
      </c>
      <c r="B42" s="20" t="s">
        <v>45</v>
      </c>
      <c r="C42" s="33">
        <f t="shared" si="0"/>
        <v>91</v>
      </c>
      <c r="D42" s="22">
        <v>10</v>
      </c>
      <c r="E42" s="23">
        <v>10.989000000000001</v>
      </c>
      <c r="F42" s="24">
        <v>1</v>
      </c>
      <c r="G42" s="23">
        <v>1.0989</v>
      </c>
      <c r="H42" s="24">
        <v>2</v>
      </c>
      <c r="I42" s="23">
        <v>2.1978</v>
      </c>
      <c r="J42" s="30">
        <v>5</v>
      </c>
      <c r="K42" s="23">
        <v>5.4945000000000004</v>
      </c>
      <c r="L42" s="30">
        <v>73</v>
      </c>
      <c r="M42" s="23">
        <v>80.219800000000006</v>
      </c>
      <c r="N42" s="30">
        <v>0</v>
      </c>
      <c r="O42" s="23">
        <v>0</v>
      </c>
      <c r="P42" s="25">
        <v>0</v>
      </c>
      <c r="Q42" s="26">
        <v>0</v>
      </c>
      <c r="R42" s="24">
        <v>71</v>
      </c>
      <c r="S42" s="27">
        <v>78.022000000000006</v>
      </c>
      <c r="T42" s="31">
        <v>1</v>
      </c>
      <c r="U42" s="26">
        <v>1.0989</v>
      </c>
      <c r="V42" s="22">
        <v>2</v>
      </c>
      <c r="W42" s="27">
        <v>2.1978</v>
      </c>
      <c r="X42" s="28">
        <v>481</v>
      </c>
      <c r="Y42" s="29">
        <v>100</v>
      </c>
    </row>
    <row r="43" spans="1:25" s="19" customFormat="1" ht="15" customHeight="1" x14ac:dyDescent="0.2">
      <c r="A43" s="18" t="s">
        <v>15</v>
      </c>
      <c r="B43" s="65" t="s">
        <v>52</v>
      </c>
      <c r="C43" s="54">
        <f t="shared" si="0"/>
        <v>2013</v>
      </c>
      <c r="D43" s="55">
        <v>2</v>
      </c>
      <c r="E43" s="56">
        <v>9.9400000000000002E-2</v>
      </c>
      <c r="F43" s="57">
        <v>4</v>
      </c>
      <c r="G43" s="56">
        <v>0.19871</v>
      </c>
      <c r="H43" s="58">
        <v>49</v>
      </c>
      <c r="I43" s="56">
        <v>2.4342000000000001</v>
      </c>
      <c r="J43" s="57">
        <v>927</v>
      </c>
      <c r="K43" s="56">
        <v>46.050699999999999</v>
      </c>
      <c r="L43" s="57">
        <v>926</v>
      </c>
      <c r="M43" s="56">
        <v>46.000999999999998</v>
      </c>
      <c r="N43" s="57">
        <v>0</v>
      </c>
      <c r="O43" s="56">
        <v>0</v>
      </c>
      <c r="P43" s="59">
        <v>105</v>
      </c>
      <c r="Q43" s="60">
        <v>5.2161</v>
      </c>
      <c r="R43" s="57">
        <v>1522</v>
      </c>
      <c r="S43" s="62">
        <v>75.608500000000006</v>
      </c>
      <c r="T43" s="67">
        <v>23</v>
      </c>
      <c r="U43" s="60">
        <v>1.1425700000000001</v>
      </c>
      <c r="V43" s="67">
        <v>29</v>
      </c>
      <c r="W43" s="62">
        <v>1.4406000000000001</v>
      </c>
      <c r="X43" s="63">
        <v>3631</v>
      </c>
      <c r="Y43" s="64">
        <v>100</v>
      </c>
    </row>
    <row r="44" spans="1:25" s="19" customFormat="1" ht="15" customHeight="1" x14ac:dyDescent="0.2">
      <c r="A44" s="18" t="s">
        <v>15</v>
      </c>
      <c r="B44" s="20" t="s">
        <v>53</v>
      </c>
      <c r="C44" s="21">
        <f t="shared" si="0"/>
        <v>273</v>
      </c>
      <c r="D44" s="22">
        <v>41</v>
      </c>
      <c r="E44" s="23">
        <v>15.0183</v>
      </c>
      <c r="F44" s="30">
        <v>1</v>
      </c>
      <c r="G44" s="23">
        <v>0.36630000000000001</v>
      </c>
      <c r="H44" s="24">
        <v>16</v>
      </c>
      <c r="I44" s="23">
        <v>5.8608000000000002</v>
      </c>
      <c r="J44" s="24">
        <v>47</v>
      </c>
      <c r="K44" s="23">
        <v>17.216100000000001</v>
      </c>
      <c r="L44" s="24">
        <v>147</v>
      </c>
      <c r="M44" s="23">
        <v>53.846200000000003</v>
      </c>
      <c r="N44" s="30">
        <v>0</v>
      </c>
      <c r="O44" s="23">
        <v>0</v>
      </c>
      <c r="P44" s="32">
        <v>21</v>
      </c>
      <c r="Q44" s="26">
        <v>7.6923000000000004</v>
      </c>
      <c r="R44" s="24">
        <v>194</v>
      </c>
      <c r="S44" s="27">
        <v>71.062299999999993</v>
      </c>
      <c r="T44" s="31">
        <v>5</v>
      </c>
      <c r="U44" s="26">
        <v>1.8314999999999999</v>
      </c>
      <c r="V44" s="31">
        <v>11</v>
      </c>
      <c r="W44" s="27">
        <v>4.0293000000000001</v>
      </c>
      <c r="X44" s="28">
        <v>1815</v>
      </c>
      <c r="Y44" s="29">
        <v>100</v>
      </c>
    </row>
    <row r="45" spans="1:25" s="19" customFormat="1" ht="15" customHeight="1" x14ac:dyDescent="0.2">
      <c r="A45" s="18" t="s">
        <v>15</v>
      </c>
      <c r="B45" s="65" t="s">
        <v>54</v>
      </c>
      <c r="C45" s="54">
        <f t="shared" si="0"/>
        <v>1109</v>
      </c>
      <c r="D45" s="67">
        <v>16</v>
      </c>
      <c r="E45" s="56">
        <v>1.4427000000000001</v>
      </c>
      <c r="F45" s="57">
        <v>21</v>
      </c>
      <c r="G45" s="56">
        <v>1.8935999999999999</v>
      </c>
      <c r="H45" s="58">
        <v>155</v>
      </c>
      <c r="I45" s="56">
        <v>13.976599999999999</v>
      </c>
      <c r="J45" s="57">
        <v>88</v>
      </c>
      <c r="K45" s="56">
        <v>7.9351000000000003</v>
      </c>
      <c r="L45" s="58">
        <v>718</v>
      </c>
      <c r="M45" s="56">
        <v>64.742999999999995</v>
      </c>
      <c r="N45" s="57">
        <v>2</v>
      </c>
      <c r="O45" s="56">
        <v>0.18034</v>
      </c>
      <c r="P45" s="59">
        <v>109</v>
      </c>
      <c r="Q45" s="60">
        <v>9.8286999999999995</v>
      </c>
      <c r="R45" s="57">
        <v>939</v>
      </c>
      <c r="S45" s="62">
        <v>84.670900000000003</v>
      </c>
      <c r="T45" s="55">
        <v>9</v>
      </c>
      <c r="U45" s="60">
        <v>0.81154000000000004</v>
      </c>
      <c r="V45" s="67">
        <v>83</v>
      </c>
      <c r="W45" s="62">
        <v>7.4842000000000004</v>
      </c>
      <c r="X45" s="63">
        <v>1283</v>
      </c>
      <c r="Y45" s="64">
        <v>100</v>
      </c>
    </row>
    <row r="46" spans="1:25" s="19" customFormat="1" ht="15" customHeight="1" x14ac:dyDescent="0.2">
      <c r="A46" s="18" t="s">
        <v>15</v>
      </c>
      <c r="B46" s="20" t="s">
        <v>55</v>
      </c>
      <c r="C46" s="21">
        <f t="shared" si="0"/>
        <v>1276</v>
      </c>
      <c r="D46" s="22">
        <v>0</v>
      </c>
      <c r="E46" s="23">
        <v>0</v>
      </c>
      <c r="F46" s="24">
        <v>12</v>
      </c>
      <c r="G46" s="23">
        <v>0.94044000000000005</v>
      </c>
      <c r="H46" s="24">
        <v>109</v>
      </c>
      <c r="I46" s="23">
        <v>8.5422999999999991</v>
      </c>
      <c r="J46" s="24">
        <v>376</v>
      </c>
      <c r="K46" s="23">
        <v>29.467099999999999</v>
      </c>
      <c r="L46" s="30">
        <v>724</v>
      </c>
      <c r="M46" s="23">
        <v>56.739800000000002</v>
      </c>
      <c r="N46" s="30">
        <v>0</v>
      </c>
      <c r="O46" s="23">
        <v>0</v>
      </c>
      <c r="P46" s="32">
        <v>55</v>
      </c>
      <c r="Q46" s="26">
        <v>4.3102999999999998</v>
      </c>
      <c r="R46" s="24">
        <v>1095</v>
      </c>
      <c r="S46" s="27">
        <v>85.814999999999998</v>
      </c>
      <c r="T46" s="22">
        <v>5</v>
      </c>
      <c r="U46" s="26">
        <v>0.39184999999999998</v>
      </c>
      <c r="V46" s="22">
        <v>20</v>
      </c>
      <c r="W46" s="27">
        <v>1.5673999999999999</v>
      </c>
      <c r="X46" s="28">
        <v>3027</v>
      </c>
      <c r="Y46" s="29">
        <v>92.798000000000002</v>
      </c>
    </row>
    <row r="47" spans="1:25" s="19" customFormat="1" ht="15" customHeight="1" x14ac:dyDescent="0.2">
      <c r="A47" s="18" t="s">
        <v>15</v>
      </c>
      <c r="B47" s="65" t="s">
        <v>56</v>
      </c>
      <c r="C47" s="68">
        <f t="shared" si="0"/>
        <v>389</v>
      </c>
      <c r="D47" s="55">
        <v>3</v>
      </c>
      <c r="E47" s="56">
        <v>0.7712</v>
      </c>
      <c r="F47" s="58">
        <v>1</v>
      </c>
      <c r="G47" s="56">
        <v>0.25707000000000002</v>
      </c>
      <c r="H47" s="58">
        <v>81</v>
      </c>
      <c r="I47" s="56">
        <v>20.822600000000001</v>
      </c>
      <c r="J47" s="58">
        <v>53</v>
      </c>
      <c r="K47" s="56">
        <v>13.624700000000001</v>
      </c>
      <c r="L47" s="58">
        <v>234</v>
      </c>
      <c r="M47" s="56">
        <v>60.154200000000003</v>
      </c>
      <c r="N47" s="57">
        <v>1</v>
      </c>
      <c r="O47" s="56">
        <v>0.25707000000000002</v>
      </c>
      <c r="P47" s="59">
        <v>16</v>
      </c>
      <c r="Q47" s="60">
        <v>4.1131000000000002</v>
      </c>
      <c r="R47" s="57">
        <v>266</v>
      </c>
      <c r="S47" s="62">
        <v>68.380499999999998</v>
      </c>
      <c r="T47" s="67">
        <v>10</v>
      </c>
      <c r="U47" s="60">
        <v>2.5706899999999999</v>
      </c>
      <c r="V47" s="55">
        <v>26</v>
      </c>
      <c r="W47" s="62">
        <v>6.6837999999999997</v>
      </c>
      <c r="X47" s="63">
        <v>308</v>
      </c>
      <c r="Y47" s="64">
        <v>100</v>
      </c>
    </row>
    <row r="48" spans="1:25" s="19" customFormat="1" ht="15" customHeight="1" x14ac:dyDescent="0.2">
      <c r="A48" s="18" t="s">
        <v>15</v>
      </c>
      <c r="B48" s="20" t="s">
        <v>57</v>
      </c>
      <c r="C48" s="21">
        <f t="shared" si="0"/>
        <v>415</v>
      </c>
      <c r="D48" s="31">
        <v>1</v>
      </c>
      <c r="E48" s="23">
        <v>0.24099999999999999</v>
      </c>
      <c r="F48" s="24">
        <v>2</v>
      </c>
      <c r="G48" s="23">
        <v>0.48193000000000003</v>
      </c>
      <c r="H48" s="30">
        <v>9</v>
      </c>
      <c r="I48" s="23">
        <v>2.1686999999999999</v>
      </c>
      <c r="J48" s="24">
        <v>239</v>
      </c>
      <c r="K48" s="23">
        <v>57.590400000000002</v>
      </c>
      <c r="L48" s="24">
        <v>149</v>
      </c>
      <c r="M48" s="23">
        <v>35.903599999999997</v>
      </c>
      <c r="N48" s="30">
        <v>0</v>
      </c>
      <c r="O48" s="23">
        <v>0</v>
      </c>
      <c r="P48" s="32">
        <v>15</v>
      </c>
      <c r="Q48" s="26">
        <v>3.6145</v>
      </c>
      <c r="R48" s="24">
        <v>274</v>
      </c>
      <c r="S48" s="27">
        <v>66.024100000000004</v>
      </c>
      <c r="T48" s="31">
        <v>4</v>
      </c>
      <c r="U48" s="26">
        <v>0.96386000000000005</v>
      </c>
      <c r="V48" s="31">
        <v>6</v>
      </c>
      <c r="W48" s="27">
        <v>1.4458</v>
      </c>
      <c r="X48" s="28">
        <v>1236</v>
      </c>
      <c r="Y48" s="29">
        <v>100</v>
      </c>
    </row>
    <row r="49" spans="1:25" s="19" customFormat="1" ht="15" customHeight="1" x14ac:dyDescent="0.2">
      <c r="A49" s="18" t="s">
        <v>15</v>
      </c>
      <c r="B49" s="65" t="s">
        <v>58</v>
      </c>
      <c r="C49" s="68">
        <f t="shared" si="0"/>
        <v>82</v>
      </c>
      <c r="D49" s="55">
        <v>16</v>
      </c>
      <c r="E49" s="56">
        <v>19.5122</v>
      </c>
      <c r="F49" s="57">
        <v>0</v>
      </c>
      <c r="G49" s="56">
        <v>0</v>
      </c>
      <c r="H49" s="57">
        <v>3</v>
      </c>
      <c r="I49" s="56">
        <v>3.6585000000000001</v>
      </c>
      <c r="J49" s="57">
        <v>1</v>
      </c>
      <c r="K49" s="56">
        <v>1.2195</v>
      </c>
      <c r="L49" s="58">
        <v>52</v>
      </c>
      <c r="M49" s="56">
        <v>63.4146</v>
      </c>
      <c r="N49" s="58">
        <v>1</v>
      </c>
      <c r="O49" s="56">
        <v>1.2195100000000001</v>
      </c>
      <c r="P49" s="59">
        <v>9</v>
      </c>
      <c r="Q49" s="60">
        <v>10.9756</v>
      </c>
      <c r="R49" s="57">
        <v>54</v>
      </c>
      <c r="S49" s="62">
        <v>65.853700000000003</v>
      </c>
      <c r="T49" s="67">
        <v>0</v>
      </c>
      <c r="U49" s="60">
        <v>0</v>
      </c>
      <c r="V49" s="67">
        <v>0</v>
      </c>
      <c r="W49" s="62">
        <v>0</v>
      </c>
      <c r="X49" s="63">
        <v>688</v>
      </c>
      <c r="Y49" s="64">
        <v>100</v>
      </c>
    </row>
    <row r="50" spans="1:25" s="19" customFormat="1" ht="15" customHeight="1" x14ac:dyDescent="0.2">
      <c r="A50" s="18" t="s">
        <v>15</v>
      </c>
      <c r="B50" s="20" t="s">
        <v>59</v>
      </c>
      <c r="C50" s="21">
        <f t="shared" si="0"/>
        <v>969</v>
      </c>
      <c r="D50" s="22">
        <v>1</v>
      </c>
      <c r="E50" s="23">
        <v>0.1032</v>
      </c>
      <c r="F50" s="24">
        <v>6</v>
      </c>
      <c r="G50" s="23">
        <v>0.61919999999999997</v>
      </c>
      <c r="H50" s="30">
        <v>17</v>
      </c>
      <c r="I50" s="23">
        <v>1.7544</v>
      </c>
      <c r="J50" s="24">
        <v>362</v>
      </c>
      <c r="K50" s="23">
        <v>37.3581</v>
      </c>
      <c r="L50" s="24">
        <v>557</v>
      </c>
      <c r="M50" s="23">
        <v>57.481900000000003</v>
      </c>
      <c r="N50" s="30">
        <v>0</v>
      </c>
      <c r="O50" s="23">
        <v>0</v>
      </c>
      <c r="P50" s="32">
        <v>26</v>
      </c>
      <c r="Q50" s="26">
        <v>2.6831999999999998</v>
      </c>
      <c r="R50" s="24">
        <v>773</v>
      </c>
      <c r="S50" s="27">
        <v>79.772999999999996</v>
      </c>
      <c r="T50" s="22">
        <v>3</v>
      </c>
      <c r="U50" s="26">
        <v>0.30959999999999999</v>
      </c>
      <c r="V50" s="22">
        <v>12</v>
      </c>
      <c r="W50" s="27">
        <v>1.2383999999999999</v>
      </c>
      <c r="X50" s="28">
        <v>1818</v>
      </c>
      <c r="Y50" s="29">
        <v>100</v>
      </c>
    </row>
    <row r="51" spans="1:25" s="19" customFormat="1" ht="15" customHeight="1" x14ac:dyDescent="0.2">
      <c r="A51" s="18" t="s">
        <v>15</v>
      </c>
      <c r="B51" s="65" t="s">
        <v>60</v>
      </c>
      <c r="C51" s="54">
        <f t="shared" si="0"/>
        <v>5079</v>
      </c>
      <c r="D51" s="55">
        <v>15</v>
      </c>
      <c r="E51" s="56">
        <v>0.29530000000000001</v>
      </c>
      <c r="F51" s="58">
        <v>53</v>
      </c>
      <c r="G51" s="56">
        <v>1.0435099999999999</v>
      </c>
      <c r="H51" s="57">
        <v>1869</v>
      </c>
      <c r="I51" s="56">
        <v>36.7986</v>
      </c>
      <c r="J51" s="57">
        <v>1140</v>
      </c>
      <c r="K51" s="56">
        <v>22.445399999999999</v>
      </c>
      <c r="L51" s="57">
        <v>1843</v>
      </c>
      <c r="M51" s="56">
        <v>36.286700000000003</v>
      </c>
      <c r="N51" s="58">
        <v>0</v>
      </c>
      <c r="O51" s="56">
        <v>0</v>
      </c>
      <c r="P51" s="59">
        <v>159</v>
      </c>
      <c r="Q51" s="60">
        <v>3.1305000000000001</v>
      </c>
      <c r="R51" s="57">
        <v>3829</v>
      </c>
      <c r="S51" s="62">
        <v>75.388900000000007</v>
      </c>
      <c r="T51" s="55">
        <v>116</v>
      </c>
      <c r="U51" s="60">
        <v>2.2839100000000001</v>
      </c>
      <c r="V51" s="55">
        <v>333</v>
      </c>
      <c r="W51" s="62">
        <v>6.5564</v>
      </c>
      <c r="X51" s="63">
        <v>8616</v>
      </c>
      <c r="Y51" s="64">
        <v>100</v>
      </c>
    </row>
    <row r="52" spans="1:25" s="19" customFormat="1" ht="15" customHeight="1" x14ac:dyDescent="0.2">
      <c r="A52" s="18" t="s">
        <v>15</v>
      </c>
      <c r="B52" s="20" t="s">
        <v>61</v>
      </c>
      <c r="C52" s="21">
        <f t="shared" si="0"/>
        <v>378</v>
      </c>
      <c r="D52" s="31">
        <v>4</v>
      </c>
      <c r="E52" s="23">
        <v>1.0582</v>
      </c>
      <c r="F52" s="24">
        <v>4</v>
      </c>
      <c r="G52" s="23">
        <v>1.0582</v>
      </c>
      <c r="H52" s="30">
        <v>26</v>
      </c>
      <c r="I52" s="23">
        <v>6.8783000000000003</v>
      </c>
      <c r="J52" s="30">
        <v>9</v>
      </c>
      <c r="K52" s="23">
        <v>2.3809999999999998</v>
      </c>
      <c r="L52" s="24">
        <v>330</v>
      </c>
      <c r="M52" s="23">
        <v>87.301599999999993</v>
      </c>
      <c r="N52" s="30">
        <v>1</v>
      </c>
      <c r="O52" s="23">
        <v>0.26455000000000001</v>
      </c>
      <c r="P52" s="25">
        <v>4</v>
      </c>
      <c r="Q52" s="26">
        <v>1.0582</v>
      </c>
      <c r="R52" s="24">
        <v>348</v>
      </c>
      <c r="S52" s="27">
        <v>92.063500000000005</v>
      </c>
      <c r="T52" s="22">
        <v>0</v>
      </c>
      <c r="U52" s="26">
        <v>0</v>
      </c>
      <c r="V52" s="22">
        <v>10</v>
      </c>
      <c r="W52" s="27">
        <v>2.6455000000000002</v>
      </c>
      <c r="X52" s="28">
        <v>1009</v>
      </c>
      <c r="Y52" s="29">
        <v>100</v>
      </c>
    </row>
    <row r="53" spans="1:25" s="19" customFormat="1" ht="15" customHeight="1" x14ac:dyDescent="0.2">
      <c r="A53" s="18" t="s">
        <v>15</v>
      </c>
      <c r="B53" s="65" t="s">
        <v>62</v>
      </c>
      <c r="C53" s="68">
        <f t="shared" si="0"/>
        <v>296</v>
      </c>
      <c r="D53" s="67">
        <v>1</v>
      </c>
      <c r="E53" s="56">
        <v>0.33779999999999999</v>
      </c>
      <c r="F53" s="57">
        <v>0</v>
      </c>
      <c r="G53" s="56">
        <v>0</v>
      </c>
      <c r="H53" s="58">
        <v>2</v>
      </c>
      <c r="I53" s="56">
        <v>0.67569999999999997</v>
      </c>
      <c r="J53" s="57">
        <v>0</v>
      </c>
      <c r="K53" s="56">
        <v>0</v>
      </c>
      <c r="L53" s="58">
        <v>289</v>
      </c>
      <c r="M53" s="56">
        <v>97.635099999999994</v>
      </c>
      <c r="N53" s="58">
        <v>0</v>
      </c>
      <c r="O53" s="56">
        <v>0</v>
      </c>
      <c r="P53" s="59">
        <v>4</v>
      </c>
      <c r="Q53" s="60">
        <v>1.3513999999999999</v>
      </c>
      <c r="R53" s="57">
        <v>216</v>
      </c>
      <c r="S53" s="62">
        <v>72.972999999999999</v>
      </c>
      <c r="T53" s="67">
        <v>17</v>
      </c>
      <c r="U53" s="60">
        <v>5.7432400000000001</v>
      </c>
      <c r="V53" s="55">
        <v>0</v>
      </c>
      <c r="W53" s="62">
        <v>0</v>
      </c>
      <c r="X53" s="63">
        <v>306</v>
      </c>
      <c r="Y53" s="64">
        <v>100</v>
      </c>
    </row>
    <row r="54" spans="1:25" s="19" customFormat="1" ht="15" customHeight="1" x14ac:dyDescent="0.2">
      <c r="A54" s="18" t="s">
        <v>15</v>
      </c>
      <c r="B54" s="20" t="s">
        <v>63</v>
      </c>
      <c r="C54" s="21">
        <f t="shared" si="0"/>
        <v>728</v>
      </c>
      <c r="D54" s="31">
        <v>0</v>
      </c>
      <c r="E54" s="23">
        <v>0</v>
      </c>
      <c r="F54" s="24">
        <v>7</v>
      </c>
      <c r="G54" s="34">
        <v>0.96153999999999995</v>
      </c>
      <c r="H54" s="30">
        <v>45</v>
      </c>
      <c r="I54" s="34">
        <v>6.1813000000000002</v>
      </c>
      <c r="J54" s="24">
        <v>348</v>
      </c>
      <c r="K54" s="23">
        <v>47.802199999999999</v>
      </c>
      <c r="L54" s="24">
        <v>283</v>
      </c>
      <c r="M54" s="23">
        <v>38.873600000000003</v>
      </c>
      <c r="N54" s="24">
        <v>0</v>
      </c>
      <c r="O54" s="23">
        <v>0</v>
      </c>
      <c r="P54" s="32">
        <v>45</v>
      </c>
      <c r="Q54" s="26">
        <v>6.1813000000000002</v>
      </c>
      <c r="R54" s="24">
        <v>585</v>
      </c>
      <c r="S54" s="27">
        <v>80.357100000000003</v>
      </c>
      <c r="T54" s="22">
        <v>2</v>
      </c>
      <c r="U54" s="26">
        <v>0.27472999999999997</v>
      </c>
      <c r="V54" s="31">
        <v>33</v>
      </c>
      <c r="W54" s="27">
        <v>4.5330000000000004</v>
      </c>
      <c r="X54" s="28">
        <v>1971</v>
      </c>
      <c r="Y54" s="29">
        <v>100</v>
      </c>
    </row>
    <row r="55" spans="1:25" s="19" customFormat="1" ht="15" customHeight="1" x14ac:dyDescent="0.2">
      <c r="A55" s="18" t="s">
        <v>15</v>
      </c>
      <c r="B55" s="65" t="s">
        <v>64</v>
      </c>
      <c r="C55" s="54">
        <f t="shared" si="0"/>
        <v>2017</v>
      </c>
      <c r="D55" s="55">
        <v>33</v>
      </c>
      <c r="E55" s="56">
        <v>1.6361000000000001</v>
      </c>
      <c r="F55" s="57">
        <v>35</v>
      </c>
      <c r="G55" s="56">
        <v>1.73525</v>
      </c>
      <c r="H55" s="58">
        <v>413</v>
      </c>
      <c r="I55" s="56">
        <v>20.475999999999999</v>
      </c>
      <c r="J55" s="58">
        <v>126</v>
      </c>
      <c r="K55" s="56">
        <v>6.2469000000000001</v>
      </c>
      <c r="L55" s="57">
        <v>1198</v>
      </c>
      <c r="M55" s="56">
        <v>59.395099999999999</v>
      </c>
      <c r="N55" s="57">
        <v>11</v>
      </c>
      <c r="O55" s="56">
        <v>0.54535999999999996</v>
      </c>
      <c r="P55" s="66">
        <v>201</v>
      </c>
      <c r="Q55" s="60">
        <v>9.9652999999999992</v>
      </c>
      <c r="R55" s="57">
        <v>1355</v>
      </c>
      <c r="S55" s="62">
        <v>67.179000000000002</v>
      </c>
      <c r="T55" s="55">
        <v>31</v>
      </c>
      <c r="U55" s="60">
        <v>1.53694</v>
      </c>
      <c r="V55" s="67">
        <v>114</v>
      </c>
      <c r="W55" s="62">
        <v>5.6520000000000001</v>
      </c>
      <c r="X55" s="63">
        <v>2305</v>
      </c>
      <c r="Y55" s="64">
        <v>100</v>
      </c>
    </row>
    <row r="56" spans="1:25" s="19" customFormat="1" ht="15" customHeight="1" x14ac:dyDescent="0.2">
      <c r="A56" s="18" t="s">
        <v>15</v>
      </c>
      <c r="B56" s="20" t="s">
        <v>65</v>
      </c>
      <c r="C56" s="21">
        <f t="shared" si="0"/>
        <v>265</v>
      </c>
      <c r="D56" s="22">
        <v>0</v>
      </c>
      <c r="E56" s="23">
        <v>0</v>
      </c>
      <c r="F56" s="24">
        <v>0</v>
      </c>
      <c r="G56" s="23">
        <v>0</v>
      </c>
      <c r="H56" s="24">
        <v>2</v>
      </c>
      <c r="I56" s="23">
        <v>0.75470000000000004</v>
      </c>
      <c r="J56" s="30">
        <v>29</v>
      </c>
      <c r="K56" s="23">
        <v>10.9434</v>
      </c>
      <c r="L56" s="24">
        <v>221</v>
      </c>
      <c r="M56" s="23">
        <v>83.396199999999993</v>
      </c>
      <c r="N56" s="30">
        <v>0</v>
      </c>
      <c r="O56" s="23">
        <v>0</v>
      </c>
      <c r="P56" s="25">
        <v>13</v>
      </c>
      <c r="Q56" s="26">
        <v>4.9057000000000004</v>
      </c>
      <c r="R56" s="24">
        <v>185</v>
      </c>
      <c r="S56" s="27">
        <v>69.811300000000003</v>
      </c>
      <c r="T56" s="31">
        <v>2</v>
      </c>
      <c r="U56" s="26">
        <v>0.75471999999999995</v>
      </c>
      <c r="V56" s="31">
        <v>0</v>
      </c>
      <c r="W56" s="27">
        <v>0</v>
      </c>
      <c r="X56" s="28">
        <v>720</v>
      </c>
      <c r="Y56" s="29">
        <v>100</v>
      </c>
    </row>
    <row r="57" spans="1:25" s="19" customFormat="1" ht="15" customHeight="1" x14ac:dyDescent="0.2">
      <c r="A57" s="18" t="s">
        <v>15</v>
      </c>
      <c r="B57" s="65" t="s">
        <v>66</v>
      </c>
      <c r="C57" s="54">
        <f t="shared" si="0"/>
        <v>2487</v>
      </c>
      <c r="D57" s="55">
        <v>39</v>
      </c>
      <c r="E57" s="56">
        <v>1.5682</v>
      </c>
      <c r="F57" s="58">
        <v>23</v>
      </c>
      <c r="G57" s="56">
        <v>0.92481000000000002</v>
      </c>
      <c r="H57" s="57">
        <v>221</v>
      </c>
      <c r="I57" s="56">
        <v>8.8862000000000005</v>
      </c>
      <c r="J57" s="57">
        <v>616</v>
      </c>
      <c r="K57" s="56">
        <v>24.768799999999999</v>
      </c>
      <c r="L57" s="57">
        <v>1439</v>
      </c>
      <c r="M57" s="56">
        <v>57.860900000000001</v>
      </c>
      <c r="N57" s="57">
        <v>1</v>
      </c>
      <c r="O57" s="56">
        <v>4.0210000000000003E-2</v>
      </c>
      <c r="P57" s="66">
        <v>148</v>
      </c>
      <c r="Q57" s="60">
        <v>5.9508999999999999</v>
      </c>
      <c r="R57" s="57">
        <v>1860</v>
      </c>
      <c r="S57" s="62">
        <v>74.788899999999998</v>
      </c>
      <c r="T57" s="67">
        <v>8</v>
      </c>
      <c r="U57" s="60">
        <v>0.32167000000000001</v>
      </c>
      <c r="V57" s="67">
        <v>58</v>
      </c>
      <c r="W57" s="62">
        <v>2.3321000000000001</v>
      </c>
      <c r="X57" s="63">
        <v>2232</v>
      </c>
      <c r="Y57" s="64">
        <v>100</v>
      </c>
    </row>
    <row r="58" spans="1:25" s="19" customFormat="1" ht="15" customHeight="1" thickBot="1" x14ac:dyDescent="0.25">
      <c r="A58" s="18" t="s">
        <v>15</v>
      </c>
      <c r="B58" s="35" t="s">
        <v>67</v>
      </c>
      <c r="C58" s="69">
        <f t="shared" si="0"/>
        <v>162</v>
      </c>
      <c r="D58" s="70">
        <v>14</v>
      </c>
      <c r="E58" s="37">
        <v>8.6419999999999995</v>
      </c>
      <c r="F58" s="38">
        <v>0</v>
      </c>
      <c r="G58" s="37">
        <v>0</v>
      </c>
      <c r="H58" s="39">
        <v>12</v>
      </c>
      <c r="I58" s="37">
        <v>7.4074</v>
      </c>
      <c r="J58" s="38">
        <v>4</v>
      </c>
      <c r="K58" s="37">
        <v>2.4691000000000001</v>
      </c>
      <c r="L58" s="38">
        <v>129</v>
      </c>
      <c r="M58" s="37">
        <v>79.629599999999996</v>
      </c>
      <c r="N58" s="38">
        <v>0</v>
      </c>
      <c r="O58" s="37">
        <v>0</v>
      </c>
      <c r="P58" s="40">
        <v>3</v>
      </c>
      <c r="Q58" s="41">
        <v>1.8519000000000001</v>
      </c>
      <c r="R58" s="38">
        <v>135</v>
      </c>
      <c r="S58" s="42">
        <v>83.333299999999994</v>
      </c>
      <c r="T58" s="36">
        <v>1</v>
      </c>
      <c r="U58" s="41">
        <v>0.61728000000000005</v>
      </c>
      <c r="V58" s="36">
        <v>1</v>
      </c>
      <c r="W58" s="42">
        <v>0.61729999999999996</v>
      </c>
      <c r="X58" s="43">
        <v>365</v>
      </c>
      <c r="Y58" s="44">
        <v>100</v>
      </c>
    </row>
    <row r="59" spans="1:25" s="46" customFormat="1" ht="15" customHeight="1" x14ac:dyDescent="0.2">
      <c r="A59" s="48"/>
      <c r="B59" s="52"/>
      <c r="C59" s="45"/>
      <c r="D59" s="45"/>
      <c r="E59" s="45"/>
      <c r="F59" s="45"/>
      <c r="G59" s="45"/>
      <c r="H59" s="45"/>
      <c r="I59" s="45"/>
      <c r="J59" s="45"/>
      <c r="K59" s="45"/>
      <c r="L59" s="45"/>
      <c r="M59" s="45"/>
      <c r="N59" s="45"/>
      <c r="O59" s="45"/>
      <c r="P59" s="45"/>
      <c r="Q59" s="45"/>
      <c r="R59" s="45"/>
      <c r="S59" s="45"/>
      <c r="T59" s="45"/>
      <c r="U59" s="45"/>
      <c r="V59" s="50"/>
      <c r="W59" s="51"/>
      <c r="X59" s="45"/>
      <c r="Y59" s="45"/>
    </row>
    <row r="60" spans="1:25" s="46" customFormat="1" ht="15" customHeight="1" x14ac:dyDescent="0.2">
      <c r="A60" s="48"/>
      <c r="B60" s="72" t="s">
        <v>71</v>
      </c>
      <c r="C60" s="45"/>
      <c r="D60" s="45"/>
      <c r="E60" s="45"/>
      <c r="F60" s="45"/>
      <c r="G60" s="45"/>
      <c r="H60" s="45"/>
      <c r="I60" s="45"/>
      <c r="J60" s="45"/>
      <c r="K60" s="45"/>
      <c r="L60" s="45"/>
      <c r="M60" s="45"/>
      <c r="N60" s="45"/>
      <c r="O60" s="45"/>
      <c r="P60" s="45"/>
      <c r="Q60" s="45"/>
      <c r="R60" s="45"/>
      <c r="S60" s="45"/>
      <c r="T60" s="45"/>
      <c r="U60" s="45"/>
      <c r="V60" s="45"/>
      <c r="W60" s="45"/>
      <c r="X60" s="50"/>
      <c r="Y60" s="51"/>
    </row>
    <row r="61" spans="1:25" s="19" customFormat="1" ht="15" customHeight="1" x14ac:dyDescent="0.2">
      <c r="A61" s="18"/>
      <c r="B61" s="49" t="s">
        <v>72</v>
      </c>
      <c r="C61" s="77"/>
      <c r="D61" s="77"/>
      <c r="E61" s="77"/>
      <c r="F61" s="77"/>
      <c r="G61" s="77"/>
      <c r="H61" s="77"/>
      <c r="I61" s="77"/>
      <c r="J61" s="77"/>
      <c r="K61" s="77"/>
      <c r="L61" s="77"/>
      <c r="M61" s="77"/>
      <c r="N61" s="77"/>
      <c r="O61" s="77"/>
      <c r="P61" s="77"/>
      <c r="Q61" s="77"/>
      <c r="R61" s="77"/>
      <c r="S61" s="77"/>
      <c r="T61" s="77"/>
      <c r="U61" s="77"/>
      <c r="V61" s="77"/>
      <c r="W61" s="77"/>
      <c r="X61" s="77"/>
      <c r="Y61" s="77"/>
    </row>
    <row r="62" spans="1:25" s="46" customFormat="1" ht="14.1" customHeight="1" x14ac:dyDescent="0.2">
      <c r="B62" s="49" t="s">
        <v>73</v>
      </c>
      <c r="C62" s="77"/>
      <c r="D62" s="77"/>
      <c r="E62" s="77"/>
      <c r="F62" s="77"/>
      <c r="G62" s="77"/>
      <c r="H62" s="77"/>
      <c r="I62" s="77"/>
      <c r="J62" s="77"/>
      <c r="K62" s="77"/>
      <c r="L62" s="77"/>
      <c r="M62" s="77"/>
      <c r="N62" s="77"/>
      <c r="O62" s="77"/>
      <c r="P62" s="77"/>
      <c r="Q62" s="77"/>
      <c r="R62" s="77"/>
      <c r="S62" s="77"/>
      <c r="T62" s="77"/>
      <c r="U62" s="77"/>
      <c r="V62" s="77"/>
      <c r="W62" s="77"/>
      <c r="X62" s="77"/>
      <c r="Y62" s="77"/>
    </row>
    <row r="63" spans="1:25" s="46" customFormat="1" ht="15" customHeight="1" x14ac:dyDescent="0.2">
      <c r="A63" s="48"/>
      <c r="B63" s="49" t="str">
        <f>CONCATENATE("NOTE: Table reads (for US Totals):  Of all ",IF(ISTEXT(C7),LEFT(C7,3),TEXT(C7,"#,##0"))," public school male students ", A7, ", ", IF(ISTEXT(R7),LEFT(R7,3),TEXT(R7,"#,##0"))," (", TEXT(S7,"0.0"),"%) were students with disabilities served under the Individuals with Disabilities Education Act (IDEA), and ",IF(ISTEXT(T7),LEFT(T7,3),TEXT(T7,"#,##0"))," (",TEXT(U7,"0.0"),"%) were students with disabilities served only under Section 504.")</f>
        <v>NOTE: Table reads (for US Totals):  Of all 47,918 public school male students subjected to physical restraint, 37,394 (78.0%) were students with disabilities served under the Individuals with Disabilities Education Act (IDEA), and 463 (1.0%) were students with disabilities served only under Section 504.</v>
      </c>
      <c r="C63" s="45"/>
      <c r="D63" s="45"/>
      <c r="E63" s="45"/>
      <c r="F63" s="45"/>
      <c r="G63" s="45"/>
      <c r="H63" s="45"/>
      <c r="I63" s="45"/>
      <c r="J63" s="45"/>
      <c r="K63" s="45"/>
      <c r="L63" s="45"/>
      <c r="M63" s="45"/>
      <c r="N63" s="45"/>
      <c r="O63" s="45"/>
      <c r="P63" s="45"/>
      <c r="Q63" s="45"/>
      <c r="R63" s="45"/>
      <c r="S63" s="45"/>
      <c r="T63" s="45"/>
      <c r="U63" s="45"/>
      <c r="V63" s="50"/>
      <c r="W63" s="51"/>
      <c r="X63" s="45"/>
      <c r="Y63" s="45"/>
    </row>
    <row r="64" spans="1:25" s="46" customFormat="1" ht="15" customHeight="1" x14ac:dyDescent="0.2">
      <c r="A64" s="48"/>
      <c r="B64" s="49" t="str">
        <f>CONCATENATE("            Table reads (for US Race/Ethnicity):  Of all ",TEXT(A3,"#,##0")," public school male students with and without disabilities ",(A7), ", ",TEXT(D7,"#,##0")," (",TEXT(E7,"0.0"),"%) were American Indian or Alaska Native students with or without disabilities served under IDEA.")</f>
        <v xml:space="preserve">            Table reads (for US Race/Ethnicity):  Of all 47,455 public school male students with and without disabilities subjected to physical restraint, 574 (1.2%) were American Indian or Alaska Native students with or without disabilities served under IDEA.</v>
      </c>
      <c r="C64" s="45"/>
      <c r="D64" s="45"/>
      <c r="E64" s="45"/>
      <c r="F64" s="45"/>
      <c r="G64" s="45"/>
      <c r="H64" s="45"/>
      <c r="I64" s="45"/>
      <c r="J64" s="45"/>
      <c r="K64" s="45"/>
      <c r="L64" s="45"/>
      <c r="M64" s="45"/>
      <c r="N64" s="45"/>
      <c r="O64" s="45"/>
      <c r="P64" s="45"/>
      <c r="Q64" s="45"/>
      <c r="R64" s="45"/>
      <c r="S64" s="45"/>
      <c r="T64" s="45"/>
      <c r="U64" s="45"/>
      <c r="V64" s="50"/>
      <c r="W64" s="51"/>
      <c r="X64" s="45"/>
      <c r="Y64" s="45"/>
    </row>
    <row r="65" spans="1:25" s="46" customFormat="1" ht="15" customHeight="1" x14ac:dyDescent="0.2">
      <c r="A65" s="48"/>
      <c r="B65" s="77" t="s">
        <v>74</v>
      </c>
      <c r="C65" s="45"/>
      <c r="D65" s="45"/>
      <c r="E65" s="45"/>
      <c r="F65" s="45"/>
      <c r="G65" s="45"/>
      <c r="H65" s="45"/>
      <c r="I65" s="45"/>
      <c r="J65" s="45"/>
      <c r="K65" s="45"/>
      <c r="L65" s="45"/>
      <c r="M65" s="45"/>
      <c r="N65" s="45"/>
      <c r="O65" s="45"/>
      <c r="P65" s="45"/>
      <c r="Q65" s="45"/>
      <c r="R65" s="45"/>
      <c r="S65" s="45"/>
      <c r="T65" s="45"/>
      <c r="U65" s="45"/>
      <c r="V65" s="50"/>
      <c r="W65" s="51"/>
      <c r="X65" s="45"/>
      <c r="Y65" s="45"/>
    </row>
    <row r="66" spans="1:25" s="46" customFormat="1" ht="15" customHeight="1" x14ac:dyDescent="0.2">
      <c r="A66" s="48"/>
      <c r="B66" s="77" t="s">
        <v>76</v>
      </c>
      <c r="C66" s="1"/>
      <c r="D66" s="1"/>
      <c r="E66" s="1"/>
      <c r="F66" s="1"/>
      <c r="G66" s="1"/>
      <c r="H66" s="1"/>
      <c r="I66" s="1"/>
      <c r="J66" s="1"/>
      <c r="K66" s="1"/>
      <c r="L66" s="1"/>
      <c r="M66" s="1"/>
      <c r="N66" s="1"/>
      <c r="O66" s="1"/>
      <c r="P66" s="1"/>
      <c r="Q66" s="1"/>
      <c r="R66" s="1"/>
      <c r="S66" s="1"/>
      <c r="T66" s="1"/>
      <c r="U66" s="1"/>
      <c r="V66" s="3"/>
      <c r="W66" s="4"/>
      <c r="X66" s="1"/>
      <c r="Y66" s="1"/>
    </row>
    <row r="67" spans="1:25" ht="15" customHeight="1" x14ac:dyDescent="0.2">
      <c r="B67" s="45"/>
    </row>
    <row r="68" spans="1:25" ht="15" customHeight="1" x14ac:dyDescent="0.2">
      <c r="B68" s="45"/>
    </row>
  </sheetData>
  <sortState ref="A8:Y58">
    <sortCondition ref="B8:B58"/>
  </sortState>
  <mergeCells count="15">
    <mergeCell ref="Y4:Y5"/>
    <mergeCell ref="N5:O5"/>
    <mergeCell ref="P5:Q5"/>
    <mergeCell ref="D4:Q4"/>
    <mergeCell ref="D5:E5"/>
    <mergeCell ref="F5:G5"/>
    <mergeCell ref="H5:I5"/>
    <mergeCell ref="J5:K5"/>
    <mergeCell ref="L5:M5"/>
    <mergeCell ref="B4:B5"/>
    <mergeCell ref="T4:U5"/>
    <mergeCell ref="V4:W5"/>
    <mergeCell ref="R4:S5"/>
    <mergeCell ref="X4:X5"/>
    <mergeCell ref="C4:C5"/>
  </mergeCells>
  <phoneticPr fontId="22" type="noConversion"/>
  <printOptions horizontalCentered="1"/>
  <pageMargins left="0.25" right="0.25" top="1" bottom="1" header="0.5" footer="0.5"/>
  <pageSetup paperSize="3" scale="70" orientation="landscape" horizontalDpi="4294967292" verticalDpi="4294967292" r:id="rId1"/>
  <extLst>
    <ext xmlns:mx="http://schemas.microsoft.com/office/mac/excel/2008/main" uri="{64002731-A6B0-56B0-2670-7721B7C09600}">
      <mx:PLV Mode="0" OnePage="0" WScale="4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Y68"/>
  <sheetViews>
    <sheetView showGridLines="0" zoomScale="80" zoomScaleNormal="80" zoomScaleSheetLayoutView="40" workbookViewId="0"/>
  </sheetViews>
  <sheetFormatPr defaultColWidth="12.1640625" defaultRowHeight="15" customHeight="1" x14ac:dyDescent="0.2"/>
  <cols>
    <col min="1" max="1" width="3.33203125" style="7" customWidth="1"/>
    <col min="2" max="2" width="21.83203125" style="1" customWidth="1"/>
    <col min="3" max="21" width="14.83203125" style="1" customWidth="1"/>
    <col min="22" max="22" width="14.83203125" style="3" customWidth="1"/>
    <col min="23" max="23" width="14.83203125" style="4" customWidth="1"/>
    <col min="24" max="25" width="14.83203125" style="1" customWidth="1"/>
    <col min="26" max="16384" width="12.1640625" style="5"/>
  </cols>
  <sheetData>
    <row r="2" spans="1:25" s="2" customFormat="1" ht="15" customHeight="1" x14ac:dyDescent="0.25">
      <c r="A2" s="6"/>
      <c r="B2" s="76" t="str">
        <f>CONCATENATE("Number and percentage of public school female students ",A7, ", by race/ethnicity, disability status, and English proficiency, by state: School Year 2015-16")</f>
        <v>Number and percentage of public school female students subjected to physical restraint, by race/ethnicity, disability status, and English proficiency, by state: School Year 2015-16</v>
      </c>
      <c r="C2" s="76"/>
      <c r="D2" s="76"/>
      <c r="E2" s="76"/>
      <c r="F2" s="76"/>
      <c r="G2" s="76"/>
      <c r="H2" s="76"/>
      <c r="I2" s="76"/>
      <c r="J2" s="76"/>
      <c r="K2" s="76"/>
      <c r="L2" s="76"/>
      <c r="M2" s="76"/>
      <c r="N2" s="76"/>
      <c r="O2" s="76"/>
      <c r="P2" s="76"/>
      <c r="Q2" s="76"/>
      <c r="R2" s="76"/>
      <c r="S2" s="76"/>
      <c r="T2" s="76"/>
      <c r="U2" s="76"/>
      <c r="V2" s="76"/>
      <c r="W2" s="76"/>
    </row>
    <row r="3" spans="1:25" s="1" customFormat="1" ht="15" customHeight="1" thickBot="1" x14ac:dyDescent="0.3">
      <c r="A3" s="73">
        <f>C7-T7</f>
        <v>11169</v>
      </c>
      <c r="B3" s="75"/>
      <c r="C3" s="74"/>
      <c r="D3" s="74"/>
      <c r="E3" s="74"/>
      <c r="F3" s="74"/>
      <c r="G3" s="74"/>
      <c r="H3" s="74"/>
      <c r="I3" s="74"/>
      <c r="J3" s="74"/>
      <c r="K3" s="74"/>
      <c r="L3" s="74"/>
      <c r="M3" s="74"/>
      <c r="N3" s="74"/>
      <c r="O3" s="74"/>
      <c r="P3" s="74"/>
      <c r="Q3" s="74"/>
      <c r="R3" s="74"/>
      <c r="S3" s="74"/>
      <c r="T3" s="74"/>
      <c r="U3" s="74"/>
      <c r="V3" s="74"/>
      <c r="W3" s="3"/>
      <c r="X3" s="74"/>
      <c r="Y3" s="74"/>
    </row>
    <row r="4" spans="1:25" s="9" customFormat="1" ht="24.95" customHeight="1" x14ac:dyDescent="0.2">
      <c r="A4" s="8"/>
      <c r="B4" s="86" t="s">
        <v>0</v>
      </c>
      <c r="C4" s="88" t="s">
        <v>10</v>
      </c>
      <c r="D4" s="90" t="s">
        <v>69</v>
      </c>
      <c r="E4" s="91"/>
      <c r="F4" s="91"/>
      <c r="G4" s="91"/>
      <c r="H4" s="91"/>
      <c r="I4" s="91"/>
      <c r="J4" s="91"/>
      <c r="K4" s="91"/>
      <c r="L4" s="91"/>
      <c r="M4" s="91"/>
      <c r="N4" s="91"/>
      <c r="O4" s="91"/>
      <c r="P4" s="91"/>
      <c r="Q4" s="92"/>
      <c r="R4" s="93" t="s">
        <v>68</v>
      </c>
      <c r="S4" s="94"/>
      <c r="T4" s="93" t="s">
        <v>16</v>
      </c>
      <c r="U4" s="94"/>
      <c r="V4" s="93" t="s">
        <v>11</v>
      </c>
      <c r="W4" s="94"/>
      <c r="X4" s="97" t="s">
        <v>14</v>
      </c>
      <c r="Y4" s="79" t="s">
        <v>12</v>
      </c>
    </row>
    <row r="5" spans="1:25" s="9" customFormat="1" ht="24.95" customHeight="1" x14ac:dyDescent="0.2">
      <c r="A5" s="8"/>
      <c r="B5" s="87"/>
      <c r="C5" s="89"/>
      <c r="D5" s="81" t="s">
        <v>1</v>
      </c>
      <c r="E5" s="82"/>
      <c r="F5" s="83" t="s">
        <v>2</v>
      </c>
      <c r="G5" s="82"/>
      <c r="H5" s="84" t="s">
        <v>3</v>
      </c>
      <c r="I5" s="82"/>
      <c r="J5" s="84" t="s">
        <v>4</v>
      </c>
      <c r="K5" s="82"/>
      <c r="L5" s="84" t="s">
        <v>5</v>
      </c>
      <c r="M5" s="82"/>
      <c r="N5" s="84" t="s">
        <v>6</v>
      </c>
      <c r="O5" s="82"/>
      <c r="P5" s="84" t="s">
        <v>7</v>
      </c>
      <c r="Q5" s="85"/>
      <c r="R5" s="95"/>
      <c r="S5" s="96"/>
      <c r="T5" s="95"/>
      <c r="U5" s="96"/>
      <c r="V5" s="95"/>
      <c r="W5" s="96"/>
      <c r="X5" s="98"/>
      <c r="Y5" s="80"/>
    </row>
    <row r="6" spans="1:25" s="9" customFormat="1" ht="15" customHeight="1" thickBot="1" x14ac:dyDescent="0.25">
      <c r="A6" s="8"/>
      <c r="B6" s="10"/>
      <c r="C6" s="47"/>
      <c r="D6" s="11" t="s">
        <v>8</v>
      </c>
      <c r="E6" s="12" t="s">
        <v>13</v>
      </c>
      <c r="F6" s="13" t="s">
        <v>8</v>
      </c>
      <c r="G6" s="12" t="s">
        <v>13</v>
      </c>
      <c r="H6" s="13" t="s">
        <v>8</v>
      </c>
      <c r="I6" s="12" t="s">
        <v>13</v>
      </c>
      <c r="J6" s="13" t="s">
        <v>8</v>
      </c>
      <c r="K6" s="12" t="s">
        <v>13</v>
      </c>
      <c r="L6" s="13" t="s">
        <v>8</v>
      </c>
      <c r="M6" s="12" t="s">
        <v>13</v>
      </c>
      <c r="N6" s="13" t="s">
        <v>8</v>
      </c>
      <c r="O6" s="12" t="s">
        <v>13</v>
      </c>
      <c r="P6" s="13" t="s">
        <v>8</v>
      </c>
      <c r="Q6" s="14" t="s">
        <v>13</v>
      </c>
      <c r="R6" s="71" t="s">
        <v>8</v>
      </c>
      <c r="S6" s="15" t="s">
        <v>70</v>
      </c>
      <c r="T6" s="11" t="s">
        <v>8</v>
      </c>
      <c r="U6" s="15" t="s">
        <v>70</v>
      </c>
      <c r="V6" s="13" t="s">
        <v>8</v>
      </c>
      <c r="W6" s="15" t="s">
        <v>70</v>
      </c>
      <c r="X6" s="16"/>
      <c r="Y6" s="17"/>
    </row>
    <row r="7" spans="1:25" s="19" customFormat="1" ht="15" customHeight="1" x14ac:dyDescent="0.2">
      <c r="A7" s="18" t="str">
        <f>[1]Total!A7</f>
        <v>subjected to physical restraint</v>
      </c>
      <c r="B7" s="53" t="s">
        <v>9</v>
      </c>
      <c r="C7" s="54">
        <f>D7+F7+H7+J7+L7+N7+P7</f>
        <v>11299</v>
      </c>
      <c r="D7" s="55">
        <v>140</v>
      </c>
      <c r="E7" s="56">
        <v>1.2390000000000001</v>
      </c>
      <c r="F7" s="57">
        <v>106</v>
      </c>
      <c r="G7" s="56">
        <v>0.93813999999999997</v>
      </c>
      <c r="H7" s="57">
        <v>1501</v>
      </c>
      <c r="I7" s="56">
        <v>13.2844</v>
      </c>
      <c r="J7" s="57">
        <v>3676</v>
      </c>
      <c r="K7" s="56">
        <v>32.533900000000003</v>
      </c>
      <c r="L7" s="57">
        <v>5336</v>
      </c>
      <c r="M7" s="56">
        <v>47.2254</v>
      </c>
      <c r="N7" s="58">
        <v>7</v>
      </c>
      <c r="O7" s="56">
        <v>6.1949999999999998E-2</v>
      </c>
      <c r="P7" s="59">
        <v>533</v>
      </c>
      <c r="Q7" s="60">
        <v>4.7172000000000001</v>
      </c>
      <c r="R7" s="57">
        <v>7564</v>
      </c>
      <c r="S7" s="62">
        <v>66.944000000000003</v>
      </c>
      <c r="T7" s="61">
        <v>130</v>
      </c>
      <c r="U7" s="60">
        <v>1.1505399999999999</v>
      </c>
      <c r="V7" s="61">
        <v>374</v>
      </c>
      <c r="W7" s="62">
        <v>3.31</v>
      </c>
      <c r="X7" s="63">
        <v>96360</v>
      </c>
      <c r="Y7" s="64">
        <v>99.316999999999993</v>
      </c>
    </row>
    <row r="8" spans="1:25" s="19" customFormat="1" ht="15" customHeight="1" x14ac:dyDescent="0.2">
      <c r="A8" s="18" t="s">
        <v>15</v>
      </c>
      <c r="B8" s="20" t="s">
        <v>18</v>
      </c>
      <c r="C8" s="21">
        <f t="shared" ref="C8:C58" si="0">D8+F8+H8+J8+L8+N8+P8</f>
        <v>283</v>
      </c>
      <c r="D8" s="22">
        <v>0</v>
      </c>
      <c r="E8" s="23">
        <v>0</v>
      </c>
      <c r="F8" s="24">
        <v>1</v>
      </c>
      <c r="G8" s="23">
        <v>0.35336000000000001</v>
      </c>
      <c r="H8" s="30">
        <v>1</v>
      </c>
      <c r="I8" s="23">
        <v>0.35339999999999999</v>
      </c>
      <c r="J8" s="24">
        <v>140</v>
      </c>
      <c r="K8" s="23">
        <v>49.47</v>
      </c>
      <c r="L8" s="24">
        <v>137</v>
      </c>
      <c r="M8" s="23">
        <v>48.4099</v>
      </c>
      <c r="N8" s="24">
        <v>0</v>
      </c>
      <c r="O8" s="23">
        <v>0</v>
      </c>
      <c r="P8" s="32">
        <v>4</v>
      </c>
      <c r="Q8" s="26">
        <v>1.4134</v>
      </c>
      <c r="R8" s="24">
        <v>165</v>
      </c>
      <c r="S8" s="27">
        <v>58.303899999999999</v>
      </c>
      <c r="T8" s="22">
        <v>1</v>
      </c>
      <c r="U8" s="26">
        <v>0.35336000000000001</v>
      </c>
      <c r="V8" s="31">
        <v>0</v>
      </c>
      <c r="W8" s="27">
        <v>0</v>
      </c>
      <c r="X8" s="28">
        <v>1400</v>
      </c>
      <c r="Y8" s="29">
        <v>100</v>
      </c>
    </row>
    <row r="9" spans="1:25" s="19" customFormat="1" ht="15" customHeight="1" x14ac:dyDescent="0.2">
      <c r="A9" s="18" t="s">
        <v>15</v>
      </c>
      <c r="B9" s="65" t="s">
        <v>17</v>
      </c>
      <c r="C9" s="54">
        <f t="shared" si="0"/>
        <v>61</v>
      </c>
      <c r="D9" s="55">
        <v>17</v>
      </c>
      <c r="E9" s="56">
        <v>27.8689</v>
      </c>
      <c r="F9" s="57">
        <v>1</v>
      </c>
      <c r="G9" s="56">
        <v>1.63934</v>
      </c>
      <c r="H9" s="57">
        <v>7</v>
      </c>
      <c r="I9" s="56">
        <v>11.4754</v>
      </c>
      <c r="J9" s="58">
        <v>5</v>
      </c>
      <c r="K9" s="56">
        <v>8.1966999999999999</v>
      </c>
      <c r="L9" s="58">
        <v>17</v>
      </c>
      <c r="M9" s="56">
        <v>27.8689</v>
      </c>
      <c r="N9" s="57">
        <v>0</v>
      </c>
      <c r="O9" s="56">
        <v>0</v>
      </c>
      <c r="P9" s="66">
        <v>14</v>
      </c>
      <c r="Q9" s="60">
        <v>22.950800000000001</v>
      </c>
      <c r="R9" s="57">
        <v>50</v>
      </c>
      <c r="S9" s="62">
        <v>81.967200000000005</v>
      </c>
      <c r="T9" s="67">
        <v>0</v>
      </c>
      <c r="U9" s="60">
        <v>0</v>
      </c>
      <c r="V9" s="67">
        <v>5</v>
      </c>
      <c r="W9" s="62">
        <v>8.1966999999999999</v>
      </c>
      <c r="X9" s="63">
        <v>503</v>
      </c>
      <c r="Y9" s="64">
        <v>100</v>
      </c>
    </row>
    <row r="10" spans="1:25" s="19" customFormat="1" ht="15" customHeight="1" x14ac:dyDescent="0.2">
      <c r="A10" s="18" t="s">
        <v>15</v>
      </c>
      <c r="B10" s="20" t="s">
        <v>20</v>
      </c>
      <c r="C10" s="21">
        <f t="shared" si="0"/>
        <v>142</v>
      </c>
      <c r="D10" s="31">
        <v>9</v>
      </c>
      <c r="E10" s="23">
        <v>6.3380000000000001</v>
      </c>
      <c r="F10" s="24">
        <v>0</v>
      </c>
      <c r="G10" s="23">
        <v>0</v>
      </c>
      <c r="H10" s="30">
        <v>46</v>
      </c>
      <c r="I10" s="23">
        <v>32.394399999999997</v>
      </c>
      <c r="J10" s="24">
        <v>24</v>
      </c>
      <c r="K10" s="23">
        <v>16.901399999999999</v>
      </c>
      <c r="L10" s="30">
        <v>55</v>
      </c>
      <c r="M10" s="23">
        <v>38.732399999999998</v>
      </c>
      <c r="N10" s="30">
        <v>0</v>
      </c>
      <c r="O10" s="23">
        <v>0</v>
      </c>
      <c r="P10" s="25">
        <v>8</v>
      </c>
      <c r="Q10" s="26">
        <v>5.6337999999999999</v>
      </c>
      <c r="R10" s="24">
        <v>105</v>
      </c>
      <c r="S10" s="27">
        <v>73.943700000000007</v>
      </c>
      <c r="T10" s="31">
        <v>2</v>
      </c>
      <c r="U10" s="26">
        <v>1.40845</v>
      </c>
      <c r="V10" s="31">
        <v>4</v>
      </c>
      <c r="W10" s="27">
        <v>2.8169</v>
      </c>
      <c r="X10" s="28">
        <v>1977</v>
      </c>
      <c r="Y10" s="29">
        <v>100</v>
      </c>
    </row>
    <row r="11" spans="1:25" s="19" customFormat="1" ht="15" customHeight="1" x14ac:dyDescent="0.2">
      <c r="A11" s="18" t="s">
        <v>15</v>
      </c>
      <c r="B11" s="65" t="s">
        <v>19</v>
      </c>
      <c r="C11" s="54">
        <f t="shared" si="0"/>
        <v>79</v>
      </c>
      <c r="D11" s="55">
        <v>0</v>
      </c>
      <c r="E11" s="56">
        <v>0</v>
      </c>
      <c r="F11" s="58">
        <v>0</v>
      </c>
      <c r="G11" s="56">
        <v>0</v>
      </c>
      <c r="H11" s="57">
        <v>4</v>
      </c>
      <c r="I11" s="56">
        <v>5.0632999999999999</v>
      </c>
      <c r="J11" s="57">
        <v>27</v>
      </c>
      <c r="K11" s="56">
        <v>34.177199999999999</v>
      </c>
      <c r="L11" s="57">
        <v>46</v>
      </c>
      <c r="M11" s="56">
        <v>58.227800000000002</v>
      </c>
      <c r="N11" s="57">
        <v>0</v>
      </c>
      <c r="O11" s="56">
        <v>0</v>
      </c>
      <c r="P11" s="66">
        <v>2</v>
      </c>
      <c r="Q11" s="60">
        <v>2.5316000000000001</v>
      </c>
      <c r="R11" s="57">
        <v>30</v>
      </c>
      <c r="S11" s="62">
        <v>37.974699999999999</v>
      </c>
      <c r="T11" s="67">
        <v>0</v>
      </c>
      <c r="U11" s="60">
        <v>0</v>
      </c>
      <c r="V11" s="55">
        <v>0</v>
      </c>
      <c r="W11" s="62">
        <v>0</v>
      </c>
      <c r="X11" s="63">
        <v>1092</v>
      </c>
      <c r="Y11" s="64">
        <v>100</v>
      </c>
    </row>
    <row r="12" spans="1:25" s="19" customFormat="1" ht="15" customHeight="1" x14ac:dyDescent="0.2">
      <c r="A12" s="18" t="s">
        <v>15</v>
      </c>
      <c r="B12" s="20" t="s">
        <v>21</v>
      </c>
      <c r="C12" s="21">
        <f t="shared" si="0"/>
        <v>289</v>
      </c>
      <c r="D12" s="22">
        <v>5</v>
      </c>
      <c r="E12" s="23">
        <v>1.7301</v>
      </c>
      <c r="F12" s="30">
        <v>12</v>
      </c>
      <c r="G12" s="23">
        <v>4.1522500000000004</v>
      </c>
      <c r="H12" s="24">
        <v>113</v>
      </c>
      <c r="I12" s="23">
        <v>39.100299999999997</v>
      </c>
      <c r="J12" s="24">
        <v>56</v>
      </c>
      <c r="K12" s="23">
        <v>19.377199999999998</v>
      </c>
      <c r="L12" s="24">
        <v>88</v>
      </c>
      <c r="M12" s="23">
        <v>30.4498</v>
      </c>
      <c r="N12" s="30">
        <v>1</v>
      </c>
      <c r="O12" s="23">
        <v>0.34601999999999999</v>
      </c>
      <c r="P12" s="32">
        <v>14</v>
      </c>
      <c r="Q12" s="26">
        <v>4.8442999999999996</v>
      </c>
      <c r="R12" s="24">
        <v>210</v>
      </c>
      <c r="S12" s="27">
        <v>72.664400000000001</v>
      </c>
      <c r="T12" s="31">
        <v>3</v>
      </c>
      <c r="U12" s="26">
        <v>1.03806</v>
      </c>
      <c r="V12" s="22">
        <v>28</v>
      </c>
      <c r="W12" s="27">
        <v>9.6885999999999992</v>
      </c>
      <c r="X12" s="28">
        <v>10138</v>
      </c>
      <c r="Y12" s="29">
        <v>100</v>
      </c>
    </row>
    <row r="13" spans="1:25" s="19" customFormat="1" ht="15" customHeight="1" x14ac:dyDescent="0.2">
      <c r="A13" s="18" t="s">
        <v>15</v>
      </c>
      <c r="B13" s="65" t="s">
        <v>22</v>
      </c>
      <c r="C13" s="54">
        <f t="shared" si="0"/>
        <v>73</v>
      </c>
      <c r="D13" s="55">
        <v>0</v>
      </c>
      <c r="E13" s="56">
        <v>0</v>
      </c>
      <c r="F13" s="58">
        <v>3</v>
      </c>
      <c r="G13" s="56">
        <v>4.1095899999999999</v>
      </c>
      <c r="H13" s="57">
        <v>13</v>
      </c>
      <c r="I13" s="56">
        <v>17.808199999999999</v>
      </c>
      <c r="J13" s="58">
        <v>18</v>
      </c>
      <c r="K13" s="56">
        <v>24.657499999999999</v>
      </c>
      <c r="L13" s="57">
        <v>33</v>
      </c>
      <c r="M13" s="56">
        <v>45.205500000000001</v>
      </c>
      <c r="N13" s="57">
        <v>0</v>
      </c>
      <c r="O13" s="56">
        <v>0</v>
      </c>
      <c r="P13" s="59">
        <v>6</v>
      </c>
      <c r="Q13" s="60">
        <v>8.2192000000000007</v>
      </c>
      <c r="R13" s="57">
        <v>46</v>
      </c>
      <c r="S13" s="62">
        <v>63.0137</v>
      </c>
      <c r="T13" s="55">
        <v>0</v>
      </c>
      <c r="U13" s="60">
        <v>0</v>
      </c>
      <c r="V13" s="67">
        <v>3</v>
      </c>
      <c r="W13" s="62">
        <v>4.1096000000000004</v>
      </c>
      <c r="X13" s="63">
        <v>1868</v>
      </c>
      <c r="Y13" s="64">
        <v>91.328000000000003</v>
      </c>
    </row>
    <row r="14" spans="1:25" s="19" customFormat="1" ht="15" customHeight="1" x14ac:dyDescent="0.2">
      <c r="A14" s="18" t="s">
        <v>15</v>
      </c>
      <c r="B14" s="20" t="s">
        <v>23</v>
      </c>
      <c r="C14" s="33">
        <f t="shared" si="0"/>
        <v>270</v>
      </c>
      <c r="D14" s="22">
        <v>1</v>
      </c>
      <c r="E14" s="23">
        <v>0.37040000000000001</v>
      </c>
      <c r="F14" s="24">
        <v>2</v>
      </c>
      <c r="G14" s="23">
        <v>0.74073999999999995</v>
      </c>
      <c r="H14" s="30">
        <v>56</v>
      </c>
      <c r="I14" s="23">
        <v>20.7407</v>
      </c>
      <c r="J14" s="30">
        <v>67</v>
      </c>
      <c r="K14" s="23">
        <v>24.814800000000002</v>
      </c>
      <c r="L14" s="30">
        <v>134</v>
      </c>
      <c r="M14" s="23">
        <v>49.629600000000003</v>
      </c>
      <c r="N14" s="24">
        <v>0</v>
      </c>
      <c r="O14" s="23">
        <v>0</v>
      </c>
      <c r="P14" s="25">
        <v>10</v>
      </c>
      <c r="Q14" s="26">
        <v>3.7037</v>
      </c>
      <c r="R14" s="24">
        <v>220</v>
      </c>
      <c r="S14" s="27">
        <v>81.481499999999997</v>
      </c>
      <c r="T14" s="31">
        <v>3</v>
      </c>
      <c r="U14" s="26">
        <v>1.11111</v>
      </c>
      <c r="V14" s="22">
        <v>14</v>
      </c>
      <c r="W14" s="27">
        <v>5.1852</v>
      </c>
      <c r="X14" s="28">
        <v>1238</v>
      </c>
      <c r="Y14" s="29">
        <v>100</v>
      </c>
    </row>
    <row r="15" spans="1:25" s="19" customFormat="1" ht="15" customHeight="1" x14ac:dyDescent="0.2">
      <c r="A15" s="18" t="s">
        <v>15</v>
      </c>
      <c r="B15" s="65" t="s">
        <v>25</v>
      </c>
      <c r="C15" s="68">
        <f t="shared" si="0"/>
        <v>125</v>
      </c>
      <c r="D15" s="55">
        <v>1</v>
      </c>
      <c r="E15" s="56">
        <v>0.8</v>
      </c>
      <c r="F15" s="57">
        <v>3</v>
      </c>
      <c r="G15" s="56">
        <v>2.4</v>
      </c>
      <c r="H15" s="57">
        <v>12</v>
      </c>
      <c r="I15" s="56">
        <v>9.6</v>
      </c>
      <c r="J15" s="58">
        <v>74</v>
      </c>
      <c r="K15" s="56">
        <v>59.2</v>
      </c>
      <c r="L15" s="57">
        <v>33</v>
      </c>
      <c r="M15" s="56">
        <v>26.4</v>
      </c>
      <c r="N15" s="58">
        <v>0</v>
      </c>
      <c r="O15" s="56">
        <v>0</v>
      </c>
      <c r="P15" s="59">
        <v>2</v>
      </c>
      <c r="Q15" s="60">
        <v>1.6</v>
      </c>
      <c r="R15" s="57">
        <v>83</v>
      </c>
      <c r="S15" s="62">
        <v>66.400000000000006</v>
      </c>
      <c r="T15" s="67">
        <v>3</v>
      </c>
      <c r="U15" s="60">
        <v>2.4</v>
      </c>
      <c r="V15" s="55">
        <v>5</v>
      </c>
      <c r="W15" s="62">
        <v>4</v>
      </c>
      <c r="X15" s="63">
        <v>235</v>
      </c>
      <c r="Y15" s="64">
        <v>100</v>
      </c>
    </row>
    <row r="16" spans="1:25" s="19" customFormat="1" ht="15" customHeight="1" x14ac:dyDescent="0.2">
      <c r="A16" s="18" t="s">
        <v>15</v>
      </c>
      <c r="B16" s="20" t="s">
        <v>24</v>
      </c>
      <c r="C16" s="33">
        <f t="shared" si="0"/>
        <v>44</v>
      </c>
      <c r="D16" s="31">
        <v>1</v>
      </c>
      <c r="E16" s="23">
        <v>2.2726999999999999</v>
      </c>
      <c r="F16" s="30">
        <v>0</v>
      </c>
      <c r="G16" s="23">
        <v>0</v>
      </c>
      <c r="H16" s="24">
        <v>3</v>
      </c>
      <c r="I16" s="23">
        <v>6.8182</v>
      </c>
      <c r="J16" s="30">
        <v>39</v>
      </c>
      <c r="K16" s="23">
        <v>88.636399999999995</v>
      </c>
      <c r="L16" s="24">
        <v>0</v>
      </c>
      <c r="M16" s="23">
        <v>0</v>
      </c>
      <c r="N16" s="30">
        <v>0</v>
      </c>
      <c r="O16" s="23">
        <v>0</v>
      </c>
      <c r="P16" s="25">
        <v>1</v>
      </c>
      <c r="Q16" s="26">
        <v>2.2726999999999999</v>
      </c>
      <c r="R16" s="24">
        <v>21</v>
      </c>
      <c r="S16" s="27">
        <v>47.7273</v>
      </c>
      <c r="T16" s="22">
        <v>3</v>
      </c>
      <c r="U16" s="26">
        <v>6.8181799999999999</v>
      </c>
      <c r="V16" s="22">
        <v>1</v>
      </c>
      <c r="W16" s="27">
        <v>2.2726999999999999</v>
      </c>
      <c r="X16" s="28">
        <v>221</v>
      </c>
      <c r="Y16" s="29">
        <v>100</v>
      </c>
    </row>
    <row r="17" spans="1:25" s="19" customFormat="1" ht="15" customHeight="1" x14ac:dyDescent="0.2">
      <c r="A17" s="18" t="s">
        <v>15</v>
      </c>
      <c r="B17" s="65" t="s">
        <v>26</v>
      </c>
      <c r="C17" s="54">
        <f t="shared" si="0"/>
        <v>109</v>
      </c>
      <c r="D17" s="55">
        <v>0</v>
      </c>
      <c r="E17" s="56">
        <v>0</v>
      </c>
      <c r="F17" s="58">
        <v>1</v>
      </c>
      <c r="G17" s="56">
        <v>0.91742999999999997</v>
      </c>
      <c r="H17" s="57">
        <v>15</v>
      </c>
      <c r="I17" s="56">
        <v>13.7615</v>
      </c>
      <c r="J17" s="58">
        <v>42</v>
      </c>
      <c r="K17" s="56">
        <v>38.5321</v>
      </c>
      <c r="L17" s="58">
        <v>44</v>
      </c>
      <c r="M17" s="56">
        <v>40.366999999999997</v>
      </c>
      <c r="N17" s="58">
        <v>0</v>
      </c>
      <c r="O17" s="56">
        <v>0</v>
      </c>
      <c r="P17" s="66">
        <v>7</v>
      </c>
      <c r="Q17" s="60">
        <v>6.4219999999999997</v>
      </c>
      <c r="R17" s="57">
        <v>72</v>
      </c>
      <c r="S17" s="62">
        <v>66.055000000000007</v>
      </c>
      <c r="T17" s="55">
        <v>3</v>
      </c>
      <c r="U17" s="60">
        <v>2.7522899999999999</v>
      </c>
      <c r="V17" s="55">
        <v>0</v>
      </c>
      <c r="W17" s="62">
        <v>0</v>
      </c>
      <c r="X17" s="63">
        <v>3952</v>
      </c>
      <c r="Y17" s="64">
        <v>100</v>
      </c>
    </row>
    <row r="18" spans="1:25" s="19" customFormat="1" ht="15" customHeight="1" x14ac:dyDescent="0.2">
      <c r="A18" s="18" t="s">
        <v>15</v>
      </c>
      <c r="B18" s="20" t="s">
        <v>27</v>
      </c>
      <c r="C18" s="21">
        <f t="shared" si="0"/>
        <v>421</v>
      </c>
      <c r="D18" s="31">
        <v>0</v>
      </c>
      <c r="E18" s="23">
        <v>0</v>
      </c>
      <c r="F18" s="24">
        <v>3</v>
      </c>
      <c r="G18" s="23">
        <v>0.71258999999999995</v>
      </c>
      <c r="H18" s="24">
        <v>16</v>
      </c>
      <c r="I18" s="23">
        <v>3.8005</v>
      </c>
      <c r="J18" s="24">
        <v>252</v>
      </c>
      <c r="K18" s="23">
        <v>59.857500000000002</v>
      </c>
      <c r="L18" s="24">
        <v>140</v>
      </c>
      <c r="M18" s="23">
        <v>33.254199999999997</v>
      </c>
      <c r="N18" s="24">
        <v>0</v>
      </c>
      <c r="O18" s="23">
        <v>0</v>
      </c>
      <c r="P18" s="25">
        <v>10</v>
      </c>
      <c r="Q18" s="26">
        <v>2.3753000000000002</v>
      </c>
      <c r="R18" s="24">
        <v>328</v>
      </c>
      <c r="S18" s="27">
        <v>77.909700000000001</v>
      </c>
      <c r="T18" s="31">
        <v>5</v>
      </c>
      <c r="U18" s="26">
        <v>1.1876500000000001</v>
      </c>
      <c r="V18" s="22">
        <v>7</v>
      </c>
      <c r="W18" s="27">
        <v>1.6627000000000001</v>
      </c>
      <c r="X18" s="28">
        <v>2407</v>
      </c>
      <c r="Y18" s="29">
        <v>100</v>
      </c>
    </row>
    <row r="19" spans="1:25" s="19" customFormat="1" ht="15" customHeight="1" x14ac:dyDescent="0.2">
      <c r="A19" s="18" t="s">
        <v>15</v>
      </c>
      <c r="B19" s="65" t="s">
        <v>28</v>
      </c>
      <c r="C19" s="54">
        <f t="shared" si="0"/>
        <v>0</v>
      </c>
      <c r="D19" s="55">
        <v>0</v>
      </c>
      <c r="E19" s="56">
        <v>0</v>
      </c>
      <c r="F19" s="57">
        <v>0</v>
      </c>
      <c r="G19" s="56">
        <v>0</v>
      </c>
      <c r="H19" s="57">
        <v>0</v>
      </c>
      <c r="I19" s="56">
        <v>0</v>
      </c>
      <c r="J19" s="57">
        <v>0</v>
      </c>
      <c r="K19" s="56">
        <v>0</v>
      </c>
      <c r="L19" s="57">
        <v>0</v>
      </c>
      <c r="M19" s="56">
        <v>0</v>
      </c>
      <c r="N19" s="57">
        <v>0</v>
      </c>
      <c r="O19" s="56">
        <v>0</v>
      </c>
      <c r="P19" s="59">
        <v>0</v>
      </c>
      <c r="Q19" s="60">
        <v>0</v>
      </c>
      <c r="R19" s="57">
        <v>0</v>
      </c>
      <c r="S19" s="62">
        <v>0</v>
      </c>
      <c r="T19" s="55">
        <v>0</v>
      </c>
      <c r="U19" s="60">
        <v>0</v>
      </c>
      <c r="V19" s="55">
        <v>0</v>
      </c>
      <c r="W19" s="62">
        <v>0</v>
      </c>
      <c r="X19" s="63">
        <v>290</v>
      </c>
      <c r="Y19" s="64">
        <v>100</v>
      </c>
    </row>
    <row r="20" spans="1:25" s="19" customFormat="1" ht="15" customHeight="1" x14ac:dyDescent="0.2">
      <c r="A20" s="18" t="s">
        <v>15</v>
      </c>
      <c r="B20" s="20" t="s">
        <v>30</v>
      </c>
      <c r="C20" s="33">
        <f t="shared" si="0"/>
        <v>31</v>
      </c>
      <c r="D20" s="31">
        <v>3</v>
      </c>
      <c r="E20" s="23">
        <v>9.6774000000000004</v>
      </c>
      <c r="F20" s="30">
        <v>0</v>
      </c>
      <c r="G20" s="23">
        <v>0</v>
      </c>
      <c r="H20" s="24">
        <v>1</v>
      </c>
      <c r="I20" s="23">
        <v>3.2258</v>
      </c>
      <c r="J20" s="30">
        <v>1</v>
      </c>
      <c r="K20" s="23">
        <v>3.2258</v>
      </c>
      <c r="L20" s="30">
        <v>26</v>
      </c>
      <c r="M20" s="23">
        <v>83.870999999999995</v>
      </c>
      <c r="N20" s="30">
        <v>0</v>
      </c>
      <c r="O20" s="23">
        <v>0</v>
      </c>
      <c r="P20" s="25">
        <v>0</v>
      </c>
      <c r="Q20" s="26">
        <v>0</v>
      </c>
      <c r="R20" s="24">
        <v>16</v>
      </c>
      <c r="S20" s="27">
        <v>51.612900000000003</v>
      </c>
      <c r="T20" s="31">
        <v>1</v>
      </c>
      <c r="U20" s="26">
        <v>3.2258100000000001</v>
      </c>
      <c r="V20" s="22">
        <v>1</v>
      </c>
      <c r="W20" s="27">
        <v>3.2258</v>
      </c>
      <c r="X20" s="28">
        <v>720</v>
      </c>
      <c r="Y20" s="29">
        <v>100</v>
      </c>
    </row>
    <row r="21" spans="1:25" s="19" customFormat="1" ht="15" customHeight="1" x14ac:dyDescent="0.2">
      <c r="A21" s="18" t="s">
        <v>15</v>
      </c>
      <c r="B21" s="65" t="s">
        <v>31</v>
      </c>
      <c r="C21" s="54">
        <f t="shared" si="0"/>
        <v>542</v>
      </c>
      <c r="D21" s="67">
        <v>2</v>
      </c>
      <c r="E21" s="56">
        <v>0.36899999999999999</v>
      </c>
      <c r="F21" s="57">
        <v>9</v>
      </c>
      <c r="G21" s="56">
        <v>1.66052</v>
      </c>
      <c r="H21" s="58">
        <v>61</v>
      </c>
      <c r="I21" s="56">
        <v>11.2546</v>
      </c>
      <c r="J21" s="57">
        <v>211</v>
      </c>
      <c r="K21" s="56">
        <v>38.929900000000004</v>
      </c>
      <c r="L21" s="57">
        <v>243</v>
      </c>
      <c r="M21" s="56">
        <v>44.8339</v>
      </c>
      <c r="N21" s="57">
        <v>0</v>
      </c>
      <c r="O21" s="56">
        <v>0</v>
      </c>
      <c r="P21" s="66">
        <v>16</v>
      </c>
      <c r="Q21" s="60">
        <v>2.952</v>
      </c>
      <c r="R21" s="57">
        <v>380</v>
      </c>
      <c r="S21" s="62">
        <v>70.110699999999994</v>
      </c>
      <c r="T21" s="55">
        <v>3</v>
      </c>
      <c r="U21" s="60">
        <v>0.55350999999999995</v>
      </c>
      <c r="V21" s="67">
        <v>21</v>
      </c>
      <c r="W21" s="62">
        <v>3.8744999999999998</v>
      </c>
      <c r="X21" s="63">
        <v>4081</v>
      </c>
      <c r="Y21" s="64">
        <v>99.706000000000003</v>
      </c>
    </row>
    <row r="22" spans="1:25" s="19" customFormat="1" ht="15" customHeight="1" x14ac:dyDescent="0.2">
      <c r="A22" s="18" t="s">
        <v>15</v>
      </c>
      <c r="B22" s="20" t="s">
        <v>32</v>
      </c>
      <c r="C22" s="21">
        <f t="shared" si="0"/>
        <v>326</v>
      </c>
      <c r="D22" s="22">
        <v>1</v>
      </c>
      <c r="E22" s="23">
        <v>0.30669999999999997</v>
      </c>
      <c r="F22" s="30">
        <v>3</v>
      </c>
      <c r="G22" s="23">
        <v>0.92025000000000001</v>
      </c>
      <c r="H22" s="30">
        <v>23</v>
      </c>
      <c r="I22" s="23">
        <v>7.0552000000000001</v>
      </c>
      <c r="J22" s="24">
        <v>90</v>
      </c>
      <c r="K22" s="23">
        <v>27.607399999999998</v>
      </c>
      <c r="L22" s="24">
        <v>185</v>
      </c>
      <c r="M22" s="23">
        <v>56.7485</v>
      </c>
      <c r="N22" s="24">
        <v>0</v>
      </c>
      <c r="O22" s="23">
        <v>0</v>
      </c>
      <c r="P22" s="32">
        <v>24</v>
      </c>
      <c r="Q22" s="26">
        <v>7.3620000000000001</v>
      </c>
      <c r="R22" s="24">
        <v>242</v>
      </c>
      <c r="S22" s="27">
        <v>74.233099999999993</v>
      </c>
      <c r="T22" s="31">
        <v>3</v>
      </c>
      <c r="U22" s="26">
        <v>0.92025000000000001</v>
      </c>
      <c r="V22" s="31">
        <v>11</v>
      </c>
      <c r="W22" s="27">
        <v>3.3742000000000001</v>
      </c>
      <c r="X22" s="28">
        <v>1879</v>
      </c>
      <c r="Y22" s="29">
        <v>100</v>
      </c>
    </row>
    <row r="23" spans="1:25" s="19" customFormat="1" ht="15" customHeight="1" x14ac:dyDescent="0.2">
      <c r="A23" s="18" t="s">
        <v>15</v>
      </c>
      <c r="B23" s="65" t="s">
        <v>29</v>
      </c>
      <c r="C23" s="54">
        <f t="shared" si="0"/>
        <v>611</v>
      </c>
      <c r="D23" s="55">
        <v>2</v>
      </c>
      <c r="E23" s="56">
        <v>0.32729999999999998</v>
      </c>
      <c r="F23" s="57">
        <v>1</v>
      </c>
      <c r="G23" s="56">
        <v>0.16367000000000001</v>
      </c>
      <c r="H23" s="57">
        <v>16</v>
      </c>
      <c r="I23" s="56">
        <v>2.6187</v>
      </c>
      <c r="J23" s="57">
        <v>79</v>
      </c>
      <c r="K23" s="56">
        <v>12.929600000000001</v>
      </c>
      <c r="L23" s="57">
        <v>484</v>
      </c>
      <c r="M23" s="56">
        <v>79.214399999999998</v>
      </c>
      <c r="N23" s="57">
        <v>0</v>
      </c>
      <c r="O23" s="56">
        <v>0</v>
      </c>
      <c r="P23" s="66">
        <v>29</v>
      </c>
      <c r="Q23" s="60">
        <v>4.7462999999999997</v>
      </c>
      <c r="R23" s="57">
        <v>512</v>
      </c>
      <c r="S23" s="62">
        <v>83.7971</v>
      </c>
      <c r="T23" s="67">
        <v>2</v>
      </c>
      <c r="U23" s="60">
        <v>0.32733000000000001</v>
      </c>
      <c r="V23" s="55">
        <v>10</v>
      </c>
      <c r="W23" s="62">
        <v>1.6367</v>
      </c>
      <c r="X23" s="63">
        <v>1365</v>
      </c>
      <c r="Y23" s="64">
        <v>100</v>
      </c>
    </row>
    <row r="24" spans="1:25" s="19" customFormat="1" ht="15" customHeight="1" x14ac:dyDescent="0.2">
      <c r="A24" s="18" t="s">
        <v>15</v>
      </c>
      <c r="B24" s="20" t="s">
        <v>33</v>
      </c>
      <c r="C24" s="21">
        <f t="shared" si="0"/>
        <v>311</v>
      </c>
      <c r="D24" s="31">
        <v>3</v>
      </c>
      <c r="E24" s="23">
        <v>0.96460000000000001</v>
      </c>
      <c r="F24" s="24">
        <v>0</v>
      </c>
      <c r="G24" s="23">
        <v>0</v>
      </c>
      <c r="H24" s="30">
        <v>50</v>
      </c>
      <c r="I24" s="23">
        <v>16.077200000000001</v>
      </c>
      <c r="J24" s="24">
        <v>51</v>
      </c>
      <c r="K24" s="23">
        <v>16.398700000000002</v>
      </c>
      <c r="L24" s="24">
        <v>181</v>
      </c>
      <c r="M24" s="23">
        <v>58.199399999999997</v>
      </c>
      <c r="N24" s="24">
        <v>0</v>
      </c>
      <c r="O24" s="23">
        <v>0</v>
      </c>
      <c r="P24" s="32">
        <v>26</v>
      </c>
      <c r="Q24" s="26">
        <v>8.3600999999999992</v>
      </c>
      <c r="R24" s="24">
        <v>162</v>
      </c>
      <c r="S24" s="27">
        <v>52.09</v>
      </c>
      <c r="T24" s="31">
        <v>5</v>
      </c>
      <c r="U24" s="26">
        <v>1.60772</v>
      </c>
      <c r="V24" s="22">
        <v>15</v>
      </c>
      <c r="W24" s="27">
        <v>4.8231999999999999</v>
      </c>
      <c r="X24" s="28">
        <v>1356</v>
      </c>
      <c r="Y24" s="29">
        <v>100</v>
      </c>
    </row>
    <row r="25" spans="1:25" s="19" customFormat="1" ht="15" customHeight="1" x14ac:dyDescent="0.2">
      <c r="A25" s="18" t="s">
        <v>15</v>
      </c>
      <c r="B25" s="65" t="s">
        <v>34</v>
      </c>
      <c r="C25" s="68">
        <f t="shared" si="0"/>
        <v>343</v>
      </c>
      <c r="D25" s="55">
        <v>1</v>
      </c>
      <c r="E25" s="56">
        <v>0.29149999999999998</v>
      </c>
      <c r="F25" s="57">
        <v>3</v>
      </c>
      <c r="G25" s="56">
        <v>0.87463999999999997</v>
      </c>
      <c r="H25" s="57">
        <v>9</v>
      </c>
      <c r="I25" s="56">
        <v>2.6238999999999999</v>
      </c>
      <c r="J25" s="57">
        <v>187</v>
      </c>
      <c r="K25" s="56">
        <v>54.518999999999998</v>
      </c>
      <c r="L25" s="58">
        <v>123</v>
      </c>
      <c r="M25" s="56">
        <v>35.860100000000003</v>
      </c>
      <c r="N25" s="57">
        <v>0</v>
      </c>
      <c r="O25" s="56">
        <v>0</v>
      </c>
      <c r="P25" s="66">
        <v>20</v>
      </c>
      <c r="Q25" s="60">
        <v>5.8308999999999997</v>
      </c>
      <c r="R25" s="57">
        <v>176</v>
      </c>
      <c r="S25" s="62">
        <v>51.311999999999998</v>
      </c>
      <c r="T25" s="55">
        <v>7</v>
      </c>
      <c r="U25" s="60">
        <v>2.0408200000000001</v>
      </c>
      <c r="V25" s="55">
        <v>8</v>
      </c>
      <c r="W25" s="62">
        <v>2.3323999999999998</v>
      </c>
      <c r="X25" s="63">
        <v>1407</v>
      </c>
      <c r="Y25" s="64">
        <v>100</v>
      </c>
    </row>
    <row r="26" spans="1:25" s="19" customFormat="1" ht="15" customHeight="1" x14ac:dyDescent="0.2">
      <c r="A26" s="18" t="s">
        <v>15</v>
      </c>
      <c r="B26" s="20" t="s">
        <v>35</v>
      </c>
      <c r="C26" s="21">
        <f t="shared" si="0"/>
        <v>33</v>
      </c>
      <c r="D26" s="22">
        <v>0</v>
      </c>
      <c r="E26" s="23">
        <v>0</v>
      </c>
      <c r="F26" s="30">
        <v>0</v>
      </c>
      <c r="G26" s="23">
        <v>0</v>
      </c>
      <c r="H26" s="30">
        <v>0</v>
      </c>
      <c r="I26" s="23">
        <v>0</v>
      </c>
      <c r="J26" s="24">
        <v>31</v>
      </c>
      <c r="K26" s="23">
        <v>93.939400000000006</v>
      </c>
      <c r="L26" s="24">
        <v>2</v>
      </c>
      <c r="M26" s="23">
        <v>6.0606</v>
      </c>
      <c r="N26" s="30">
        <v>0</v>
      </c>
      <c r="O26" s="23">
        <v>0</v>
      </c>
      <c r="P26" s="32">
        <v>0</v>
      </c>
      <c r="Q26" s="26">
        <v>0</v>
      </c>
      <c r="R26" s="24">
        <v>6</v>
      </c>
      <c r="S26" s="27">
        <v>18.181799999999999</v>
      </c>
      <c r="T26" s="22">
        <v>3</v>
      </c>
      <c r="U26" s="26">
        <v>9.0909099999999992</v>
      </c>
      <c r="V26" s="22">
        <v>0</v>
      </c>
      <c r="W26" s="27">
        <v>0</v>
      </c>
      <c r="X26" s="28">
        <v>1367</v>
      </c>
      <c r="Y26" s="29">
        <v>100</v>
      </c>
    </row>
    <row r="27" spans="1:25" s="19" customFormat="1" ht="15" customHeight="1" x14ac:dyDescent="0.2">
      <c r="A27" s="18" t="s">
        <v>15</v>
      </c>
      <c r="B27" s="65" t="s">
        <v>38</v>
      </c>
      <c r="C27" s="68">
        <f t="shared" si="0"/>
        <v>179</v>
      </c>
      <c r="D27" s="67">
        <v>0</v>
      </c>
      <c r="E27" s="56">
        <v>0</v>
      </c>
      <c r="F27" s="57">
        <v>1</v>
      </c>
      <c r="G27" s="56">
        <v>0.55866000000000005</v>
      </c>
      <c r="H27" s="57">
        <v>4</v>
      </c>
      <c r="I27" s="56">
        <v>2.2345999999999999</v>
      </c>
      <c r="J27" s="57">
        <v>5</v>
      </c>
      <c r="K27" s="56">
        <v>2.7932999999999999</v>
      </c>
      <c r="L27" s="58">
        <v>162</v>
      </c>
      <c r="M27" s="56">
        <v>90.502799999999993</v>
      </c>
      <c r="N27" s="57">
        <v>0</v>
      </c>
      <c r="O27" s="56">
        <v>0</v>
      </c>
      <c r="P27" s="66">
        <v>7</v>
      </c>
      <c r="Q27" s="60">
        <v>3.9106000000000001</v>
      </c>
      <c r="R27" s="57">
        <v>140</v>
      </c>
      <c r="S27" s="62">
        <v>78.212299999999999</v>
      </c>
      <c r="T27" s="67">
        <v>4</v>
      </c>
      <c r="U27" s="60">
        <v>2.2346400000000002</v>
      </c>
      <c r="V27" s="55">
        <v>6</v>
      </c>
      <c r="W27" s="62">
        <v>3.3519999999999999</v>
      </c>
      <c r="X27" s="63">
        <v>589</v>
      </c>
      <c r="Y27" s="64">
        <v>100</v>
      </c>
    </row>
    <row r="28" spans="1:25" s="19" customFormat="1" ht="15" customHeight="1" x14ac:dyDescent="0.2">
      <c r="A28" s="18" t="s">
        <v>15</v>
      </c>
      <c r="B28" s="20" t="s">
        <v>37</v>
      </c>
      <c r="C28" s="33">
        <f t="shared" si="0"/>
        <v>191</v>
      </c>
      <c r="D28" s="31">
        <v>0</v>
      </c>
      <c r="E28" s="23">
        <v>0</v>
      </c>
      <c r="F28" s="24">
        <v>1</v>
      </c>
      <c r="G28" s="23">
        <v>0.52356000000000003</v>
      </c>
      <c r="H28" s="24">
        <v>11</v>
      </c>
      <c r="I28" s="23">
        <v>5.7591999999999999</v>
      </c>
      <c r="J28" s="24">
        <v>98</v>
      </c>
      <c r="K28" s="23">
        <v>51.308900000000001</v>
      </c>
      <c r="L28" s="30">
        <v>64</v>
      </c>
      <c r="M28" s="23">
        <v>33.507899999999999</v>
      </c>
      <c r="N28" s="24">
        <v>0</v>
      </c>
      <c r="O28" s="23">
        <v>0</v>
      </c>
      <c r="P28" s="25">
        <v>17</v>
      </c>
      <c r="Q28" s="26">
        <v>8.9004999999999992</v>
      </c>
      <c r="R28" s="24">
        <v>158</v>
      </c>
      <c r="S28" s="27">
        <v>82.722499999999997</v>
      </c>
      <c r="T28" s="22">
        <v>1</v>
      </c>
      <c r="U28" s="26">
        <v>0.52356000000000003</v>
      </c>
      <c r="V28" s="31">
        <v>3</v>
      </c>
      <c r="W28" s="27">
        <v>1.5707</v>
      </c>
      <c r="X28" s="28">
        <v>1434</v>
      </c>
      <c r="Y28" s="29">
        <v>85.774000000000001</v>
      </c>
    </row>
    <row r="29" spans="1:25" s="19" customFormat="1" ht="15" customHeight="1" x14ac:dyDescent="0.2">
      <c r="A29" s="18" t="s">
        <v>15</v>
      </c>
      <c r="B29" s="65" t="s">
        <v>36</v>
      </c>
      <c r="C29" s="54">
        <f t="shared" si="0"/>
        <v>211</v>
      </c>
      <c r="D29" s="55">
        <v>0</v>
      </c>
      <c r="E29" s="56">
        <v>0</v>
      </c>
      <c r="F29" s="57">
        <v>2</v>
      </c>
      <c r="G29" s="56">
        <v>0.94786999999999999</v>
      </c>
      <c r="H29" s="58">
        <v>62</v>
      </c>
      <c r="I29" s="56">
        <v>29.383900000000001</v>
      </c>
      <c r="J29" s="57">
        <v>33</v>
      </c>
      <c r="K29" s="56">
        <v>15.639799999999999</v>
      </c>
      <c r="L29" s="58">
        <v>104</v>
      </c>
      <c r="M29" s="56">
        <v>49.289099999999998</v>
      </c>
      <c r="N29" s="57">
        <v>0</v>
      </c>
      <c r="O29" s="56">
        <v>0</v>
      </c>
      <c r="P29" s="66">
        <v>10</v>
      </c>
      <c r="Q29" s="60">
        <v>4.7393000000000001</v>
      </c>
      <c r="R29" s="57">
        <v>161</v>
      </c>
      <c r="S29" s="62">
        <v>76.303299999999993</v>
      </c>
      <c r="T29" s="55">
        <v>3</v>
      </c>
      <c r="U29" s="60">
        <v>1.4218</v>
      </c>
      <c r="V29" s="55">
        <v>21</v>
      </c>
      <c r="W29" s="62">
        <v>9.9526000000000003</v>
      </c>
      <c r="X29" s="63">
        <v>1873</v>
      </c>
      <c r="Y29" s="64">
        <v>100</v>
      </c>
    </row>
    <row r="30" spans="1:25" s="19" customFormat="1" ht="15" customHeight="1" x14ac:dyDescent="0.2">
      <c r="A30" s="18" t="s">
        <v>15</v>
      </c>
      <c r="B30" s="20" t="s">
        <v>39</v>
      </c>
      <c r="C30" s="21">
        <f t="shared" si="0"/>
        <v>352</v>
      </c>
      <c r="D30" s="31">
        <v>2</v>
      </c>
      <c r="E30" s="23">
        <v>0.56820000000000004</v>
      </c>
      <c r="F30" s="30">
        <v>3</v>
      </c>
      <c r="G30" s="23">
        <v>0.85226999999999997</v>
      </c>
      <c r="H30" s="24">
        <v>9</v>
      </c>
      <c r="I30" s="23">
        <v>2.5568</v>
      </c>
      <c r="J30" s="24">
        <v>99</v>
      </c>
      <c r="K30" s="23">
        <v>28.125</v>
      </c>
      <c r="L30" s="24">
        <v>226</v>
      </c>
      <c r="M30" s="23">
        <v>64.204499999999996</v>
      </c>
      <c r="N30" s="24">
        <v>0</v>
      </c>
      <c r="O30" s="23">
        <v>0</v>
      </c>
      <c r="P30" s="25">
        <v>13</v>
      </c>
      <c r="Q30" s="26">
        <v>3.6932</v>
      </c>
      <c r="R30" s="24">
        <v>234</v>
      </c>
      <c r="S30" s="27">
        <v>66.4773</v>
      </c>
      <c r="T30" s="22">
        <v>1</v>
      </c>
      <c r="U30" s="26">
        <v>0.28409000000000001</v>
      </c>
      <c r="V30" s="31">
        <v>3</v>
      </c>
      <c r="W30" s="27">
        <v>0.85229999999999995</v>
      </c>
      <c r="X30" s="28">
        <v>3616</v>
      </c>
      <c r="Y30" s="29">
        <v>99.971999999999994</v>
      </c>
    </row>
    <row r="31" spans="1:25" s="19" customFormat="1" ht="15" customHeight="1" x14ac:dyDescent="0.2">
      <c r="A31" s="18" t="s">
        <v>15</v>
      </c>
      <c r="B31" s="65" t="s">
        <v>40</v>
      </c>
      <c r="C31" s="68">
        <f t="shared" si="0"/>
        <v>361</v>
      </c>
      <c r="D31" s="55">
        <v>8</v>
      </c>
      <c r="E31" s="56">
        <v>2.2161</v>
      </c>
      <c r="F31" s="58">
        <v>3</v>
      </c>
      <c r="G31" s="56">
        <v>0.83101999999999998</v>
      </c>
      <c r="H31" s="57">
        <v>20</v>
      </c>
      <c r="I31" s="56">
        <v>5.5401999999999996</v>
      </c>
      <c r="J31" s="58">
        <v>159</v>
      </c>
      <c r="K31" s="56">
        <v>44.0443</v>
      </c>
      <c r="L31" s="57">
        <v>157</v>
      </c>
      <c r="M31" s="56">
        <v>43.490299999999998</v>
      </c>
      <c r="N31" s="57">
        <v>0</v>
      </c>
      <c r="O31" s="56">
        <v>0</v>
      </c>
      <c r="P31" s="59">
        <v>14</v>
      </c>
      <c r="Q31" s="60">
        <v>3.8780999999999999</v>
      </c>
      <c r="R31" s="57">
        <v>267</v>
      </c>
      <c r="S31" s="62">
        <v>73.961200000000005</v>
      </c>
      <c r="T31" s="55">
        <v>1</v>
      </c>
      <c r="U31" s="60">
        <v>0.27700999999999998</v>
      </c>
      <c r="V31" s="67">
        <v>9</v>
      </c>
      <c r="W31" s="62">
        <v>2.4931000000000001</v>
      </c>
      <c r="X31" s="63">
        <v>2170</v>
      </c>
      <c r="Y31" s="64">
        <v>99.953999999999994</v>
      </c>
    </row>
    <row r="32" spans="1:25" s="19" customFormat="1" ht="15" customHeight="1" x14ac:dyDescent="0.2">
      <c r="A32" s="18" t="s">
        <v>15</v>
      </c>
      <c r="B32" s="20" t="s">
        <v>42</v>
      </c>
      <c r="C32" s="21">
        <f t="shared" si="0"/>
        <v>151</v>
      </c>
      <c r="D32" s="22">
        <v>0</v>
      </c>
      <c r="E32" s="23">
        <v>0</v>
      </c>
      <c r="F32" s="24">
        <v>0</v>
      </c>
      <c r="G32" s="23">
        <v>0</v>
      </c>
      <c r="H32" s="24">
        <v>1</v>
      </c>
      <c r="I32" s="23">
        <v>0.6623</v>
      </c>
      <c r="J32" s="24">
        <v>124</v>
      </c>
      <c r="K32" s="23">
        <v>82.119200000000006</v>
      </c>
      <c r="L32" s="30">
        <v>25</v>
      </c>
      <c r="M32" s="23">
        <v>16.5563</v>
      </c>
      <c r="N32" s="30">
        <v>0</v>
      </c>
      <c r="O32" s="23">
        <v>0</v>
      </c>
      <c r="P32" s="32">
        <v>1</v>
      </c>
      <c r="Q32" s="26">
        <v>0.6623</v>
      </c>
      <c r="R32" s="24">
        <v>32</v>
      </c>
      <c r="S32" s="27">
        <v>21.1921</v>
      </c>
      <c r="T32" s="31">
        <v>0</v>
      </c>
      <c r="U32" s="26">
        <v>0</v>
      </c>
      <c r="V32" s="22">
        <v>0</v>
      </c>
      <c r="W32" s="27">
        <v>0</v>
      </c>
      <c r="X32" s="28">
        <v>978</v>
      </c>
      <c r="Y32" s="29">
        <v>100</v>
      </c>
    </row>
    <row r="33" spans="1:25" s="19" customFormat="1" ht="15" customHeight="1" x14ac:dyDescent="0.2">
      <c r="A33" s="18" t="s">
        <v>15</v>
      </c>
      <c r="B33" s="65" t="s">
        <v>41</v>
      </c>
      <c r="C33" s="54">
        <f t="shared" si="0"/>
        <v>348</v>
      </c>
      <c r="D33" s="67">
        <v>0</v>
      </c>
      <c r="E33" s="56">
        <v>0</v>
      </c>
      <c r="F33" s="57">
        <v>0</v>
      </c>
      <c r="G33" s="56">
        <v>0</v>
      </c>
      <c r="H33" s="58">
        <v>4</v>
      </c>
      <c r="I33" s="56">
        <v>1.1494</v>
      </c>
      <c r="J33" s="57">
        <v>115</v>
      </c>
      <c r="K33" s="56">
        <v>33.045999999999999</v>
      </c>
      <c r="L33" s="57">
        <v>211</v>
      </c>
      <c r="M33" s="56">
        <v>60.632199999999997</v>
      </c>
      <c r="N33" s="58">
        <v>0</v>
      </c>
      <c r="O33" s="56">
        <v>0</v>
      </c>
      <c r="P33" s="66">
        <v>18</v>
      </c>
      <c r="Q33" s="60">
        <v>5.1723999999999997</v>
      </c>
      <c r="R33" s="57">
        <v>186</v>
      </c>
      <c r="S33" s="62">
        <v>53.448300000000003</v>
      </c>
      <c r="T33" s="67">
        <v>4</v>
      </c>
      <c r="U33" s="60">
        <v>1.14943</v>
      </c>
      <c r="V33" s="67">
        <v>0</v>
      </c>
      <c r="W33" s="62">
        <v>0</v>
      </c>
      <c r="X33" s="63">
        <v>2372</v>
      </c>
      <c r="Y33" s="64">
        <v>100</v>
      </c>
    </row>
    <row r="34" spans="1:25" s="19" customFormat="1" ht="15" customHeight="1" x14ac:dyDescent="0.2">
      <c r="A34" s="18" t="s">
        <v>15</v>
      </c>
      <c r="B34" s="20" t="s">
        <v>43</v>
      </c>
      <c r="C34" s="33">
        <f t="shared" si="0"/>
        <v>19</v>
      </c>
      <c r="D34" s="22">
        <v>2</v>
      </c>
      <c r="E34" s="23">
        <v>10.526300000000001</v>
      </c>
      <c r="F34" s="24">
        <v>0</v>
      </c>
      <c r="G34" s="23">
        <v>0</v>
      </c>
      <c r="H34" s="30">
        <v>0</v>
      </c>
      <c r="I34" s="23">
        <v>0</v>
      </c>
      <c r="J34" s="24">
        <v>0</v>
      </c>
      <c r="K34" s="23">
        <v>0</v>
      </c>
      <c r="L34" s="30">
        <v>17</v>
      </c>
      <c r="M34" s="23">
        <v>89.473699999999994</v>
      </c>
      <c r="N34" s="30">
        <v>0</v>
      </c>
      <c r="O34" s="23">
        <v>0</v>
      </c>
      <c r="P34" s="25">
        <v>0</v>
      </c>
      <c r="Q34" s="26">
        <v>0</v>
      </c>
      <c r="R34" s="24">
        <v>14</v>
      </c>
      <c r="S34" s="27">
        <v>73.684200000000004</v>
      </c>
      <c r="T34" s="31">
        <v>0</v>
      </c>
      <c r="U34" s="26">
        <v>0</v>
      </c>
      <c r="V34" s="31">
        <v>0</v>
      </c>
      <c r="W34" s="27">
        <v>0</v>
      </c>
      <c r="X34" s="28">
        <v>825</v>
      </c>
      <c r="Y34" s="29">
        <v>100</v>
      </c>
    </row>
    <row r="35" spans="1:25" s="19" customFormat="1" ht="15" customHeight="1" x14ac:dyDescent="0.2">
      <c r="A35" s="18" t="s">
        <v>15</v>
      </c>
      <c r="B35" s="65" t="s">
        <v>46</v>
      </c>
      <c r="C35" s="68">
        <f t="shared" si="0"/>
        <v>150</v>
      </c>
      <c r="D35" s="67">
        <v>3</v>
      </c>
      <c r="E35" s="56">
        <v>2</v>
      </c>
      <c r="F35" s="57">
        <v>4</v>
      </c>
      <c r="G35" s="56">
        <v>2.6666699999999999</v>
      </c>
      <c r="H35" s="58">
        <v>17</v>
      </c>
      <c r="I35" s="56">
        <v>11.333299999999999</v>
      </c>
      <c r="J35" s="57">
        <v>34</v>
      </c>
      <c r="K35" s="56">
        <v>22.666699999999999</v>
      </c>
      <c r="L35" s="58">
        <v>74</v>
      </c>
      <c r="M35" s="56">
        <v>49.333300000000001</v>
      </c>
      <c r="N35" s="57">
        <v>0</v>
      </c>
      <c r="O35" s="56">
        <v>0</v>
      </c>
      <c r="P35" s="66">
        <v>18</v>
      </c>
      <c r="Q35" s="60">
        <v>12</v>
      </c>
      <c r="R35" s="57">
        <v>114</v>
      </c>
      <c r="S35" s="62">
        <v>76</v>
      </c>
      <c r="T35" s="67">
        <v>1</v>
      </c>
      <c r="U35" s="60">
        <v>0.66666999999999998</v>
      </c>
      <c r="V35" s="67">
        <v>8</v>
      </c>
      <c r="W35" s="62">
        <v>5.3333000000000004</v>
      </c>
      <c r="X35" s="63">
        <v>1064</v>
      </c>
      <c r="Y35" s="64">
        <v>100</v>
      </c>
    </row>
    <row r="36" spans="1:25" s="19" customFormat="1" ht="15" customHeight="1" x14ac:dyDescent="0.2">
      <c r="A36" s="18" t="s">
        <v>15</v>
      </c>
      <c r="B36" s="20" t="s">
        <v>50</v>
      </c>
      <c r="C36" s="33">
        <f t="shared" si="0"/>
        <v>140</v>
      </c>
      <c r="D36" s="31">
        <v>2</v>
      </c>
      <c r="E36" s="23">
        <v>1.4286000000000001</v>
      </c>
      <c r="F36" s="24">
        <v>3</v>
      </c>
      <c r="G36" s="23">
        <v>2.1428600000000002</v>
      </c>
      <c r="H36" s="24">
        <v>40</v>
      </c>
      <c r="I36" s="23">
        <v>28.571400000000001</v>
      </c>
      <c r="J36" s="30">
        <v>50</v>
      </c>
      <c r="K36" s="23">
        <v>35.714300000000001</v>
      </c>
      <c r="L36" s="30">
        <v>38</v>
      </c>
      <c r="M36" s="23">
        <v>27.142900000000001</v>
      </c>
      <c r="N36" s="24">
        <v>1</v>
      </c>
      <c r="O36" s="23">
        <v>0.71428999999999998</v>
      </c>
      <c r="P36" s="32">
        <v>6</v>
      </c>
      <c r="Q36" s="26">
        <v>4.2857000000000003</v>
      </c>
      <c r="R36" s="24">
        <v>139</v>
      </c>
      <c r="S36" s="27">
        <v>99.285700000000006</v>
      </c>
      <c r="T36" s="31">
        <v>0</v>
      </c>
      <c r="U36" s="26">
        <v>0</v>
      </c>
      <c r="V36" s="22">
        <v>28</v>
      </c>
      <c r="W36" s="27">
        <v>20</v>
      </c>
      <c r="X36" s="28">
        <v>658</v>
      </c>
      <c r="Y36" s="29">
        <v>100</v>
      </c>
    </row>
    <row r="37" spans="1:25" s="19" customFormat="1" ht="15" customHeight="1" x14ac:dyDescent="0.2">
      <c r="A37" s="18" t="s">
        <v>15</v>
      </c>
      <c r="B37" s="65" t="s">
        <v>47</v>
      </c>
      <c r="C37" s="54">
        <f t="shared" si="0"/>
        <v>54</v>
      </c>
      <c r="D37" s="55">
        <v>2</v>
      </c>
      <c r="E37" s="56">
        <v>3.7037</v>
      </c>
      <c r="F37" s="57">
        <v>0</v>
      </c>
      <c r="G37" s="56">
        <v>0</v>
      </c>
      <c r="H37" s="57">
        <v>1</v>
      </c>
      <c r="I37" s="56">
        <v>1.8519000000000001</v>
      </c>
      <c r="J37" s="57">
        <v>4</v>
      </c>
      <c r="K37" s="56">
        <v>7.4074</v>
      </c>
      <c r="L37" s="57">
        <v>45</v>
      </c>
      <c r="M37" s="56">
        <v>83.333299999999994</v>
      </c>
      <c r="N37" s="58">
        <v>0</v>
      </c>
      <c r="O37" s="56">
        <v>0</v>
      </c>
      <c r="P37" s="66">
        <v>2</v>
      </c>
      <c r="Q37" s="60">
        <v>3.7037</v>
      </c>
      <c r="R37" s="57">
        <v>34</v>
      </c>
      <c r="S37" s="62">
        <v>62.963000000000001</v>
      </c>
      <c r="T37" s="67">
        <v>2</v>
      </c>
      <c r="U37" s="60">
        <v>3.7037</v>
      </c>
      <c r="V37" s="55">
        <v>0</v>
      </c>
      <c r="W37" s="62">
        <v>0</v>
      </c>
      <c r="X37" s="63">
        <v>483</v>
      </c>
      <c r="Y37" s="64">
        <v>100</v>
      </c>
    </row>
    <row r="38" spans="1:25" s="19" customFormat="1" ht="15" customHeight="1" x14ac:dyDescent="0.2">
      <c r="A38" s="18" t="s">
        <v>15</v>
      </c>
      <c r="B38" s="20" t="s">
        <v>48</v>
      </c>
      <c r="C38" s="21">
        <f t="shared" si="0"/>
        <v>298</v>
      </c>
      <c r="D38" s="22">
        <v>0</v>
      </c>
      <c r="E38" s="23">
        <v>0</v>
      </c>
      <c r="F38" s="24">
        <v>14</v>
      </c>
      <c r="G38" s="23">
        <v>4.6979899999999999</v>
      </c>
      <c r="H38" s="24">
        <v>29</v>
      </c>
      <c r="I38" s="23">
        <v>9.7315000000000005</v>
      </c>
      <c r="J38" s="24">
        <v>71</v>
      </c>
      <c r="K38" s="23">
        <v>23.825500000000002</v>
      </c>
      <c r="L38" s="24">
        <v>176</v>
      </c>
      <c r="M38" s="23">
        <v>59.060400000000001</v>
      </c>
      <c r="N38" s="24">
        <v>0</v>
      </c>
      <c r="O38" s="23">
        <v>0</v>
      </c>
      <c r="P38" s="25">
        <v>8</v>
      </c>
      <c r="Q38" s="26">
        <v>2.6846000000000001</v>
      </c>
      <c r="R38" s="24">
        <v>272</v>
      </c>
      <c r="S38" s="27">
        <v>91.275199999999998</v>
      </c>
      <c r="T38" s="31">
        <v>0</v>
      </c>
      <c r="U38" s="26">
        <v>0</v>
      </c>
      <c r="V38" s="22">
        <v>0</v>
      </c>
      <c r="W38" s="27">
        <v>0</v>
      </c>
      <c r="X38" s="28">
        <v>2577</v>
      </c>
      <c r="Y38" s="29">
        <v>97.671999999999997</v>
      </c>
    </row>
    <row r="39" spans="1:25" s="19" customFormat="1" ht="15" customHeight="1" x14ac:dyDescent="0.2">
      <c r="A39" s="18" t="s">
        <v>15</v>
      </c>
      <c r="B39" s="65" t="s">
        <v>49</v>
      </c>
      <c r="C39" s="54">
        <f t="shared" si="0"/>
        <v>17</v>
      </c>
      <c r="D39" s="67">
        <v>2</v>
      </c>
      <c r="E39" s="56">
        <v>11.764699999999999</v>
      </c>
      <c r="F39" s="57">
        <v>0</v>
      </c>
      <c r="G39" s="56">
        <v>0</v>
      </c>
      <c r="H39" s="58">
        <v>9</v>
      </c>
      <c r="I39" s="56">
        <v>52.941200000000002</v>
      </c>
      <c r="J39" s="57">
        <v>0</v>
      </c>
      <c r="K39" s="56">
        <v>0</v>
      </c>
      <c r="L39" s="58">
        <v>6</v>
      </c>
      <c r="M39" s="56">
        <v>35.2941</v>
      </c>
      <c r="N39" s="57">
        <v>0</v>
      </c>
      <c r="O39" s="56">
        <v>0</v>
      </c>
      <c r="P39" s="66">
        <v>0</v>
      </c>
      <c r="Q39" s="60">
        <v>0</v>
      </c>
      <c r="R39" s="57">
        <v>13</v>
      </c>
      <c r="S39" s="62">
        <v>76.470600000000005</v>
      </c>
      <c r="T39" s="55">
        <v>0</v>
      </c>
      <c r="U39" s="60">
        <v>0</v>
      </c>
      <c r="V39" s="55">
        <v>4</v>
      </c>
      <c r="W39" s="62">
        <v>23.529399999999999</v>
      </c>
      <c r="X39" s="63">
        <v>880</v>
      </c>
      <c r="Y39" s="64">
        <v>100</v>
      </c>
    </row>
    <row r="40" spans="1:25" s="19" customFormat="1" ht="15" customHeight="1" x14ac:dyDescent="0.2">
      <c r="A40" s="18" t="s">
        <v>15</v>
      </c>
      <c r="B40" s="20" t="s">
        <v>51</v>
      </c>
      <c r="C40" s="33">
        <f t="shared" si="0"/>
        <v>432</v>
      </c>
      <c r="D40" s="22">
        <v>0</v>
      </c>
      <c r="E40" s="23">
        <v>0</v>
      </c>
      <c r="F40" s="24">
        <v>1</v>
      </c>
      <c r="G40" s="23">
        <v>0.23147999999999999</v>
      </c>
      <c r="H40" s="24">
        <v>52</v>
      </c>
      <c r="I40" s="23">
        <v>12.037000000000001</v>
      </c>
      <c r="J40" s="30">
        <v>159</v>
      </c>
      <c r="K40" s="23">
        <v>36.805599999999998</v>
      </c>
      <c r="L40" s="30">
        <v>207</v>
      </c>
      <c r="M40" s="23">
        <v>47.916699999999999</v>
      </c>
      <c r="N40" s="24">
        <v>0</v>
      </c>
      <c r="O40" s="23">
        <v>0</v>
      </c>
      <c r="P40" s="25">
        <v>13</v>
      </c>
      <c r="Q40" s="26">
        <v>3.0093000000000001</v>
      </c>
      <c r="R40" s="24">
        <v>342</v>
      </c>
      <c r="S40" s="27">
        <v>79.166700000000006</v>
      </c>
      <c r="T40" s="31">
        <v>4</v>
      </c>
      <c r="U40" s="26">
        <v>0.92593000000000003</v>
      </c>
      <c r="V40" s="22">
        <v>8</v>
      </c>
      <c r="W40" s="27">
        <v>1.8519000000000001</v>
      </c>
      <c r="X40" s="28">
        <v>4916</v>
      </c>
      <c r="Y40" s="29">
        <v>100</v>
      </c>
    </row>
    <row r="41" spans="1:25" s="19" customFormat="1" ht="15" customHeight="1" x14ac:dyDescent="0.2">
      <c r="A41" s="18" t="s">
        <v>15</v>
      </c>
      <c r="B41" s="65" t="s">
        <v>44</v>
      </c>
      <c r="C41" s="54">
        <f t="shared" si="0"/>
        <v>57</v>
      </c>
      <c r="D41" s="67">
        <v>29</v>
      </c>
      <c r="E41" s="56">
        <v>50.877200000000002</v>
      </c>
      <c r="F41" s="57">
        <v>0</v>
      </c>
      <c r="G41" s="56">
        <v>0</v>
      </c>
      <c r="H41" s="57">
        <v>0</v>
      </c>
      <c r="I41" s="56">
        <v>0</v>
      </c>
      <c r="J41" s="57">
        <v>16</v>
      </c>
      <c r="K41" s="56">
        <v>28.0702</v>
      </c>
      <c r="L41" s="58">
        <v>8</v>
      </c>
      <c r="M41" s="56">
        <v>14.0351</v>
      </c>
      <c r="N41" s="58">
        <v>0</v>
      </c>
      <c r="O41" s="56">
        <v>0</v>
      </c>
      <c r="P41" s="59">
        <v>4</v>
      </c>
      <c r="Q41" s="60">
        <v>7.0175000000000001</v>
      </c>
      <c r="R41" s="57">
        <v>46</v>
      </c>
      <c r="S41" s="62">
        <v>80.701800000000006</v>
      </c>
      <c r="T41" s="55">
        <v>1</v>
      </c>
      <c r="U41" s="60">
        <v>1.7543899999999999</v>
      </c>
      <c r="V41" s="67">
        <v>1</v>
      </c>
      <c r="W41" s="62">
        <v>1.7544</v>
      </c>
      <c r="X41" s="63">
        <v>2618</v>
      </c>
      <c r="Y41" s="64">
        <v>100</v>
      </c>
    </row>
    <row r="42" spans="1:25" s="19" customFormat="1" ht="15" customHeight="1" x14ac:dyDescent="0.2">
      <c r="A42" s="18" t="s">
        <v>15</v>
      </c>
      <c r="B42" s="20" t="s">
        <v>45</v>
      </c>
      <c r="C42" s="33">
        <f t="shared" si="0"/>
        <v>18</v>
      </c>
      <c r="D42" s="22">
        <v>1</v>
      </c>
      <c r="E42" s="23">
        <v>5.5556000000000001</v>
      </c>
      <c r="F42" s="24">
        <v>0</v>
      </c>
      <c r="G42" s="23">
        <v>0</v>
      </c>
      <c r="H42" s="24">
        <v>3</v>
      </c>
      <c r="I42" s="23">
        <v>16.666699999999999</v>
      </c>
      <c r="J42" s="30">
        <v>0</v>
      </c>
      <c r="K42" s="23">
        <v>0</v>
      </c>
      <c r="L42" s="30">
        <v>14</v>
      </c>
      <c r="M42" s="23">
        <v>77.777799999999999</v>
      </c>
      <c r="N42" s="30">
        <v>0</v>
      </c>
      <c r="O42" s="23">
        <v>0</v>
      </c>
      <c r="P42" s="25">
        <v>0</v>
      </c>
      <c r="Q42" s="26">
        <v>0</v>
      </c>
      <c r="R42" s="24">
        <v>13</v>
      </c>
      <c r="S42" s="27">
        <v>72.222200000000001</v>
      </c>
      <c r="T42" s="31">
        <v>0</v>
      </c>
      <c r="U42" s="26">
        <v>0</v>
      </c>
      <c r="V42" s="22">
        <v>1</v>
      </c>
      <c r="W42" s="27">
        <v>5.5556000000000001</v>
      </c>
      <c r="X42" s="28">
        <v>481</v>
      </c>
      <c r="Y42" s="29">
        <v>100</v>
      </c>
    </row>
    <row r="43" spans="1:25" s="19" customFormat="1" ht="15" customHeight="1" x14ac:dyDescent="0.2">
      <c r="A43" s="18" t="s">
        <v>15</v>
      </c>
      <c r="B43" s="65" t="s">
        <v>52</v>
      </c>
      <c r="C43" s="54">
        <f t="shared" si="0"/>
        <v>388</v>
      </c>
      <c r="D43" s="55">
        <v>0</v>
      </c>
      <c r="E43" s="56">
        <v>0</v>
      </c>
      <c r="F43" s="57">
        <v>0</v>
      </c>
      <c r="G43" s="56">
        <v>0</v>
      </c>
      <c r="H43" s="58">
        <v>13</v>
      </c>
      <c r="I43" s="56">
        <v>3.3504999999999998</v>
      </c>
      <c r="J43" s="57">
        <v>197</v>
      </c>
      <c r="K43" s="56">
        <v>50.773200000000003</v>
      </c>
      <c r="L43" s="57">
        <v>153</v>
      </c>
      <c r="M43" s="56">
        <v>39.433</v>
      </c>
      <c r="N43" s="57">
        <v>1</v>
      </c>
      <c r="O43" s="56">
        <v>0.25773000000000001</v>
      </c>
      <c r="P43" s="59">
        <v>24</v>
      </c>
      <c r="Q43" s="60">
        <v>6.1856</v>
      </c>
      <c r="R43" s="57">
        <v>270</v>
      </c>
      <c r="S43" s="62">
        <v>69.587599999999995</v>
      </c>
      <c r="T43" s="67">
        <v>2</v>
      </c>
      <c r="U43" s="60">
        <v>0.51546000000000003</v>
      </c>
      <c r="V43" s="67">
        <v>6</v>
      </c>
      <c r="W43" s="62">
        <v>1.5464</v>
      </c>
      <c r="X43" s="63">
        <v>3631</v>
      </c>
      <c r="Y43" s="64">
        <v>100</v>
      </c>
    </row>
    <row r="44" spans="1:25" s="19" customFormat="1" ht="15" customHeight="1" x14ac:dyDescent="0.2">
      <c r="A44" s="18" t="s">
        <v>15</v>
      </c>
      <c r="B44" s="20" t="s">
        <v>53</v>
      </c>
      <c r="C44" s="21">
        <f t="shared" si="0"/>
        <v>87</v>
      </c>
      <c r="D44" s="22">
        <v>7</v>
      </c>
      <c r="E44" s="23">
        <v>8.0459999999999994</v>
      </c>
      <c r="F44" s="30">
        <v>0</v>
      </c>
      <c r="G44" s="23">
        <v>0</v>
      </c>
      <c r="H44" s="24">
        <v>2</v>
      </c>
      <c r="I44" s="23">
        <v>2.2989000000000002</v>
      </c>
      <c r="J44" s="24">
        <v>31</v>
      </c>
      <c r="K44" s="23">
        <v>35.632199999999997</v>
      </c>
      <c r="L44" s="24">
        <v>40</v>
      </c>
      <c r="M44" s="23">
        <v>45.976999999999997</v>
      </c>
      <c r="N44" s="30">
        <v>0</v>
      </c>
      <c r="O44" s="23">
        <v>0</v>
      </c>
      <c r="P44" s="32">
        <v>7</v>
      </c>
      <c r="Q44" s="26">
        <v>8.0459999999999994</v>
      </c>
      <c r="R44" s="24">
        <v>41</v>
      </c>
      <c r="S44" s="27">
        <v>47.126399999999997</v>
      </c>
      <c r="T44" s="31">
        <v>1</v>
      </c>
      <c r="U44" s="26">
        <v>1.14943</v>
      </c>
      <c r="V44" s="31">
        <v>2</v>
      </c>
      <c r="W44" s="27">
        <v>2.2989000000000002</v>
      </c>
      <c r="X44" s="28">
        <v>1815</v>
      </c>
      <c r="Y44" s="29">
        <v>100</v>
      </c>
    </row>
    <row r="45" spans="1:25" s="19" customFormat="1" ht="15" customHeight="1" x14ac:dyDescent="0.2">
      <c r="A45" s="18" t="s">
        <v>15</v>
      </c>
      <c r="B45" s="65" t="s">
        <v>54</v>
      </c>
      <c r="C45" s="54">
        <f t="shared" si="0"/>
        <v>155</v>
      </c>
      <c r="D45" s="67">
        <v>2</v>
      </c>
      <c r="E45" s="56">
        <v>1.2903</v>
      </c>
      <c r="F45" s="57">
        <v>6</v>
      </c>
      <c r="G45" s="56">
        <v>3.8709699999999998</v>
      </c>
      <c r="H45" s="58">
        <v>29</v>
      </c>
      <c r="I45" s="56">
        <v>18.709700000000002</v>
      </c>
      <c r="J45" s="57">
        <v>17</v>
      </c>
      <c r="K45" s="56">
        <v>10.967700000000001</v>
      </c>
      <c r="L45" s="58">
        <v>88</v>
      </c>
      <c r="M45" s="56">
        <v>56.7742</v>
      </c>
      <c r="N45" s="57">
        <v>1</v>
      </c>
      <c r="O45" s="56">
        <v>0.64515999999999996</v>
      </c>
      <c r="P45" s="59">
        <v>12</v>
      </c>
      <c r="Q45" s="60">
        <v>7.7419000000000002</v>
      </c>
      <c r="R45" s="57">
        <v>126</v>
      </c>
      <c r="S45" s="62">
        <v>81.290300000000002</v>
      </c>
      <c r="T45" s="55">
        <v>1</v>
      </c>
      <c r="U45" s="60">
        <v>0.64515999999999996</v>
      </c>
      <c r="V45" s="67">
        <v>10</v>
      </c>
      <c r="W45" s="62">
        <v>6.4516</v>
      </c>
      <c r="X45" s="63">
        <v>1283</v>
      </c>
      <c r="Y45" s="64">
        <v>100</v>
      </c>
    </row>
    <row r="46" spans="1:25" s="19" customFormat="1" ht="15" customHeight="1" x14ac:dyDescent="0.2">
      <c r="A46" s="18" t="s">
        <v>15</v>
      </c>
      <c r="B46" s="20" t="s">
        <v>55</v>
      </c>
      <c r="C46" s="21">
        <f t="shared" si="0"/>
        <v>401</v>
      </c>
      <c r="D46" s="22">
        <v>0</v>
      </c>
      <c r="E46" s="23">
        <v>0</v>
      </c>
      <c r="F46" s="24">
        <v>0</v>
      </c>
      <c r="G46" s="23">
        <v>0</v>
      </c>
      <c r="H46" s="24">
        <v>22</v>
      </c>
      <c r="I46" s="23">
        <v>5.4863</v>
      </c>
      <c r="J46" s="24">
        <v>209</v>
      </c>
      <c r="K46" s="23">
        <v>52.119700000000002</v>
      </c>
      <c r="L46" s="30">
        <v>156</v>
      </c>
      <c r="M46" s="23">
        <v>38.902700000000003</v>
      </c>
      <c r="N46" s="30">
        <v>0</v>
      </c>
      <c r="O46" s="23">
        <v>0</v>
      </c>
      <c r="P46" s="32">
        <v>14</v>
      </c>
      <c r="Q46" s="26">
        <v>3.4912999999999998</v>
      </c>
      <c r="R46" s="24">
        <v>221</v>
      </c>
      <c r="S46" s="27">
        <v>55.112200000000001</v>
      </c>
      <c r="T46" s="22">
        <v>4</v>
      </c>
      <c r="U46" s="26">
        <v>0.99751000000000001</v>
      </c>
      <c r="V46" s="22">
        <v>3</v>
      </c>
      <c r="W46" s="27">
        <v>0.74809999999999999</v>
      </c>
      <c r="X46" s="28">
        <v>3027</v>
      </c>
      <c r="Y46" s="29">
        <v>92.798000000000002</v>
      </c>
    </row>
    <row r="47" spans="1:25" s="19" customFormat="1" ht="15" customHeight="1" x14ac:dyDescent="0.2">
      <c r="A47" s="18" t="s">
        <v>15</v>
      </c>
      <c r="B47" s="65" t="s">
        <v>56</v>
      </c>
      <c r="C47" s="68">
        <f t="shared" si="0"/>
        <v>80</v>
      </c>
      <c r="D47" s="55">
        <v>0</v>
      </c>
      <c r="E47" s="56">
        <v>0</v>
      </c>
      <c r="F47" s="58">
        <v>0</v>
      </c>
      <c r="G47" s="56">
        <v>0</v>
      </c>
      <c r="H47" s="58">
        <v>17</v>
      </c>
      <c r="I47" s="56">
        <v>21.25</v>
      </c>
      <c r="J47" s="58">
        <v>12</v>
      </c>
      <c r="K47" s="56">
        <v>15</v>
      </c>
      <c r="L47" s="58">
        <v>46</v>
      </c>
      <c r="M47" s="56">
        <v>57.5</v>
      </c>
      <c r="N47" s="57">
        <v>0</v>
      </c>
      <c r="O47" s="56">
        <v>0</v>
      </c>
      <c r="P47" s="59">
        <v>5</v>
      </c>
      <c r="Q47" s="60">
        <v>6.25</v>
      </c>
      <c r="R47" s="57">
        <v>54</v>
      </c>
      <c r="S47" s="62">
        <v>67.5</v>
      </c>
      <c r="T47" s="67">
        <v>2</v>
      </c>
      <c r="U47" s="60">
        <v>2.5</v>
      </c>
      <c r="V47" s="55">
        <v>3</v>
      </c>
      <c r="W47" s="62">
        <v>3.75</v>
      </c>
      <c r="X47" s="63">
        <v>308</v>
      </c>
      <c r="Y47" s="64">
        <v>100</v>
      </c>
    </row>
    <row r="48" spans="1:25" s="19" customFormat="1" ht="15" customHeight="1" x14ac:dyDescent="0.2">
      <c r="A48" s="18" t="s">
        <v>15</v>
      </c>
      <c r="B48" s="20" t="s">
        <v>57</v>
      </c>
      <c r="C48" s="21">
        <f t="shared" si="0"/>
        <v>118</v>
      </c>
      <c r="D48" s="31">
        <v>0</v>
      </c>
      <c r="E48" s="23">
        <v>0</v>
      </c>
      <c r="F48" s="24">
        <v>0</v>
      </c>
      <c r="G48" s="23">
        <v>0</v>
      </c>
      <c r="H48" s="30">
        <v>1</v>
      </c>
      <c r="I48" s="23">
        <v>0.84750000000000003</v>
      </c>
      <c r="J48" s="24">
        <v>71</v>
      </c>
      <c r="K48" s="23">
        <v>60.169499999999999</v>
      </c>
      <c r="L48" s="24">
        <v>40</v>
      </c>
      <c r="M48" s="23">
        <v>33.898299999999999</v>
      </c>
      <c r="N48" s="30">
        <v>0</v>
      </c>
      <c r="O48" s="23">
        <v>0</v>
      </c>
      <c r="P48" s="32">
        <v>6</v>
      </c>
      <c r="Q48" s="26">
        <v>5.0846999999999998</v>
      </c>
      <c r="R48" s="24">
        <v>60</v>
      </c>
      <c r="S48" s="27">
        <v>50.847499999999997</v>
      </c>
      <c r="T48" s="31">
        <v>0</v>
      </c>
      <c r="U48" s="26">
        <v>0</v>
      </c>
      <c r="V48" s="31">
        <v>0</v>
      </c>
      <c r="W48" s="27">
        <v>0</v>
      </c>
      <c r="X48" s="28">
        <v>1236</v>
      </c>
      <c r="Y48" s="29">
        <v>100</v>
      </c>
    </row>
    <row r="49" spans="1:25" s="19" customFormat="1" ht="15" customHeight="1" x14ac:dyDescent="0.2">
      <c r="A49" s="18" t="s">
        <v>15</v>
      </c>
      <c r="B49" s="65" t="s">
        <v>58</v>
      </c>
      <c r="C49" s="68">
        <f t="shared" si="0"/>
        <v>25</v>
      </c>
      <c r="D49" s="55">
        <v>3</v>
      </c>
      <c r="E49" s="56">
        <v>12</v>
      </c>
      <c r="F49" s="57">
        <v>0</v>
      </c>
      <c r="G49" s="56">
        <v>0</v>
      </c>
      <c r="H49" s="57">
        <v>0</v>
      </c>
      <c r="I49" s="56">
        <v>0</v>
      </c>
      <c r="J49" s="57">
        <v>0</v>
      </c>
      <c r="K49" s="56">
        <v>0</v>
      </c>
      <c r="L49" s="58">
        <v>16</v>
      </c>
      <c r="M49" s="56">
        <v>64</v>
      </c>
      <c r="N49" s="58">
        <v>0</v>
      </c>
      <c r="O49" s="56">
        <v>0</v>
      </c>
      <c r="P49" s="59">
        <v>6</v>
      </c>
      <c r="Q49" s="60">
        <v>24</v>
      </c>
      <c r="R49" s="57">
        <v>11</v>
      </c>
      <c r="S49" s="62">
        <v>44</v>
      </c>
      <c r="T49" s="67">
        <v>0</v>
      </c>
      <c r="U49" s="60">
        <v>0</v>
      </c>
      <c r="V49" s="67">
        <v>0</v>
      </c>
      <c r="W49" s="62">
        <v>0</v>
      </c>
      <c r="X49" s="63">
        <v>688</v>
      </c>
      <c r="Y49" s="64">
        <v>100</v>
      </c>
    </row>
    <row r="50" spans="1:25" s="19" customFormat="1" ht="15" customHeight="1" x14ac:dyDescent="0.2">
      <c r="A50" s="18" t="s">
        <v>15</v>
      </c>
      <c r="B50" s="20" t="s">
        <v>59</v>
      </c>
      <c r="C50" s="21">
        <f t="shared" si="0"/>
        <v>189</v>
      </c>
      <c r="D50" s="22">
        <v>0</v>
      </c>
      <c r="E50" s="23">
        <v>0</v>
      </c>
      <c r="F50" s="24">
        <v>2</v>
      </c>
      <c r="G50" s="23">
        <v>1.0582</v>
      </c>
      <c r="H50" s="30">
        <v>2</v>
      </c>
      <c r="I50" s="23">
        <v>1.0582</v>
      </c>
      <c r="J50" s="24">
        <v>73</v>
      </c>
      <c r="K50" s="23">
        <v>38.624299999999998</v>
      </c>
      <c r="L50" s="24">
        <v>108</v>
      </c>
      <c r="M50" s="23">
        <v>57.142899999999997</v>
      </c>
      <c r="N50" s="30">
        <v>0</v>
      </c>
      <c r="O50" s="23">
        <v>0</v>
      </c>
      <c r="P50" s="32">
        <v>4</v>
      </c>
      <c r="Q50" s="26">
        <v>2.1164000000000001</v>
      </c>
      <c r="R50" s="24">
        <v>136</v>
      </c>
      <c r="S50" s="27">
        <v>71.957700000000003</v>
      </c>
      <c r="T50" s="22">
        <v>4</v>
      </c>
      <c r="U50" s="26">
        <v>2.1164000000000001</v>
      </c>
      <c r="V50" s="22">
        <v>2</v>
      </c>
      <c r="W50" s="27">
        <v>1.0582</v>
      </c>
      <c r="X50" s="28">
        <v>1818</v>
      </c>
      <c r="Y50" s="29">
        <v>100</v>
      </c>
    </row>
    <row r="51" spans="1:25" s="19" customFormat="1" ht="15" customHeight="1" x14ac:dyDescent="0.2">
      <c r="A51" s="18" t="s">
        <v>15</v>
      </c>
      <c r="B51" s="65" t="s">
        <v>60</v>
      </c>
      <c r="C51" s="54">
        <f t="shared" si="0"/>
        <v>1246</v>
      </c>
      <c r="D51" s="55">
        <v>8</v>
      </c>
      <c r="E51" s="56">
        <v>0.6421</v>
      </c>
      <c r="F51" s="58">
        <v>6</v>
      </c>
      <c r="G51" s="56">
        <v>0.48154000000000002</v>
      </c>
      <c r="H51" s="57">
        <v>502</v>
      </c>
      <c r="I51" s="56">
        <v>40.288899999999998</v>
      </c>
      <c r="J51" s="57">
        <v>378</v>
      </c>
      <c r="K51" s="56">
        <v>30.3371</v>
      </c>
      <c r="L51" s="57">
        <v>314</v>
      </c>
      <c r="M51" s="56">
        <v>25.200600000000001</v>
      </c>
      <c r="N51" s="58">
        <v>2</v>
      </c>
      <c r="O51" s="56">
        <v>0.16051000000000001</v>
      </c>
      <c r="P51" s="59">
        <v>36</v>
      </c>
      <c r="Q51" s="60">
        <v>2.8892000000000002</v>
      </c>
      <c r="R51" s="57">
        <v>723</v>
      </c>
      <c r="S51" s="62">
        <v>58.025700000000001</v>
      </c>
      <c r="T51" s="55">
        <v>24</v>
      </c>
      <c r="U51" s="60">
        <v>1.9261600000000001</v>
      </c>
      <c r="V51" s="55">
        <v>70</v>
      </c>
      <c r="W51" s="62">
        <v>5.6180000000000003</v>
      </c>
      <c r="X51" s="63">
        <v>8616</v>
      </c>
      <c r="Y51" s="64">
        <v>100</v>
      </c>
    </row>
    <row r="52" spans="1:25" s="19" customFormat="1" ht="15" customHeight="1" x14ac:dyDescent="0.2">
      <c r="A52" s="18" t="s">
        <v>15</v>
      </c>
      <c r="B52" s="20" t="s">
        <v>61</v>
      </c>
      <c r="C52" s="21">
        <f t="shared" si="0"/>
        <v>50</v>
      </c>
      <c r="D52" s="31">
        <v>0</v>
      </c>
      <c r="E52" s="23">
        <v>0</v>
      </c>
      <c r="F52" s="24">
        <v>1</v>
      </c>
      <c r="G52" s="23">
        <v>2</v>
      </c>
      <c r="H52" s="30">
        <v>2</v>
      </c>
      <c r="I52" s="23">
        <v>4</v>
      </c>
      <c r="J52" s="30">
        <v>4</v>
      </c>
      <c r="K52" s="23">
        <v>8</v>
      </c>
      <c r="L52" s="24">
        <v>41</v>
      </c>
      <c r="M52" s="23">
        <v>82</v>
      </c>
      <c r="N52" s="30">
        <v>0</v>
      </c>
      <c r="O52" s="23">
        <v>0</v>
      </c>
      <c r="P52" s="25">
        <v>2</v>
      </c>
      <c r="Q52" s="26">
        <v>4</v>
      </c>
      <c r="R52" s="24">
        <v>43</v>
      </c>
      <c r="S52" s="27">
        <v>86</v>
      </c>
      <c r="T52" s="22">
        <v>2</v>
      </c>
      <c r="U52" s="26">
        <v>4</v>
      </c>
      <c r="V52" s="22">
        <v>5</v>
      </c>
      <c r="W52" s="27">
        <v>10</v>
      </c>
      <c r="X52" s="28">
        <v>1009</v>
      </c>
      <c r="Y52" s="29">
        <v>100</v>
      </c>
    </row>
    <row r="53" spans="1:25" s="19" customFormat="1" ht="15" customHeight="1" x14ac:dyDescent="0.2">
      <c r="A53" s="18" t="s">
        <v>15</v>
      </c>
      <c r="B53" s="65" t="s">
        <v>62</v>
      </c>
      <c r="C53" s="68">
        <f t="shared" si="0"/>
        <v>71</v>
      </c>
      <c r="D53" s="67">
        <v>0</v>
      </c>
      <c r="E53" s="56">
        <v>0</v>
      </c>
      <c r="F53" s="57">
        <v>0</v>
      </c>
      <c r="G53" s="56">
        <v>0</v>
      </c>
      <c r="H53" s="58">
        <v>0</v>
      </c>
      <c r="I53" s="56">
        <v>0</v>
      </c>
      <c r="J53" s="57">
        <v>1</v>
      </c>
      <c r="K53" s="56">
        <v>1.4085000000000001</v>
      </c>
      <c r="L53" s="58">
        <v>68</v>
      </c>
      <c r="M53" s="56">
        <v>95.774600000000007</v>
      </c>
      <c r="N53" s="58">
        <v>0</v>
      </c>
      <c r="O53" s="56">
        <v>0</v>
      </c>
      <c r="P53" s="59">
        <v>2</v>
      </c>
      <c r="Q53" s="60">
        <v>2.8169</v>
      </c>
      <c r="R53" s="57">
        <v>50</v>
      </c>
      <c r="S53" s="62">
        <v>70.422499999999999</v>
      </c>
      <c r="T53" s="67">
        <v>5</v>
      </c>
      <c r="U53" s="60">
        <v>7.0422500000000001</v>
      </c>
      <c r="V53" s="55">
        <v>0</v>
      </c>
      <c r="W53" s="62">
        <v>0</v>
      </c>
      <c r="X53" s="63">
        <v>306</v>
      </c>
      <c r="Y53" s="64">
        <v>100</v>
      </c>
    </row>
    <row r="54" spans="1:25" s="19" customFormat="1" ht="15" customHeight="1" x14ac:dyDescent="0.2">
      <c r="A54" s="18" t="s">
        <v>15</v>
      </c>
      <c r="B54" s="20" t="s">
        <v>63</v>
      </c>
      <c r="C54" s="21">
        <f t="shared" si="0"/>
        <v>165</v>
      </c>
      <c r="D54" s="31">
        <v>0</v>
      </c>
      <c r="E54" s="23">
        <v>0</v>
      </c>
      <c r="F54" s="24">
        <v>3</v>
      </c>
      <c r="G54" s="34">
        <v>1.8181799999999999</v>
      </c>
      <c r="H54" s="30">
        <v>5</v>
      </c>
      <c r="I54" s="34">
        <v>3.0303</v>
      </c>
      <c r="J54" s="24">
        <v>88</v>
      </c>
      <c r="K54" s="23">
        <v>53.333300000000001</v>
      </c>
      <c r="L54" s="24">
        <v>59</v>
      </c>
      <c r="M54" s="23">
        <v>35.757599999999996</v>
      </c>
      <c r="N54" s="24">
        <v>0</v>
      </c>
      <c r="O54" s="23">
        <v>0</v>
      </c>
      <c r="P54" s="32">
        <v>10</v>
      </c>
      <c r="Q54" s="26">
        <v>6.0606</v>
      </c>
      <c r="R54" s="24">
        <v>112</v>
      </c>
      <c r="S54" s="27">
        <v>67.878799999999998</v>
      </c>
      <c r="T54" s="22">
        <v>1</v>
      </c>
      <c r="U54" s="26">
        <v>0.60606000000000004</v>
      </c>
      <c r="V54" s="31">
        <v>5</v>
      </c>
      <c r="W54" s="27">
        <v>3.0303</v>
      </c>
      <c r="X54" s="28">
        <v>1971</v>
      </c>
      <c r="Y54" s="29">
        <v>100</v>
      </c>
    </row>
    <row r="55" spans="1:25" s="19" customFormat="1" ht="15" customHeight="1" x14ac:dyDescent="0.2">
      <c r="A55" s="18" t="s">
        <v>15</v>
      </c>
      <c r="B55" s="65" t="s">
        <v>64</v>
      </c>
      <c r="C55" s="54">
        <f t="shared" si="0"/>
        <v>566</v>
      </c>
      <c r="D55" s="55">
        <v>8</v>
      </c>
      <c r="E55" s="56">
        <v>1.4134</v>
      </c>
      <c r="F55" s="57">
        <v>7</v>
      </c>
      <c r="G55" s="56">
        <v>1.23675</v>
      </c>
      <c r="H55" s="58">
        <v>155</v>
      </c>
      <c r="I55" s="56">
        <v>27.385200000000001</v>
      </c>
      <c r="J55" s="58">
        <v>19</v>
      </c>
      <c r="K55" s="56">
        <v>3.3569</v>
      </c>
      <c r="L55" s="57">
        <v>340</v>
      </c>
      <c r="M55" s="56">
        <v>60.070700000000002</v>
      </c>
      <c r="N55" s="57">
        <v>1</v>
      </c>
      <c r="O55" s="56">
        <v>0.17668</v>
      </c>
      <c r="P55" s="66">
        <v>36</v>
      </c>
      <c r="Q55" s="60">
        <v>6.3604000000000003</v>
      </c>
      <c r="R55" s="57">
        <v>290</v>
      </c>
      <c r="S55" s="62">
        <v>51.236699999999999</v>
      </c>
      <c r="T55" s="55">
        <v>11</v>
      </c>
      <c r="U55" s="60">
        <v>1.94346</v>
      </c>
      <c r="V55" s="67">
        <v>28</v>
      </c>
      <c r="W55" s="62">
        <v>4.9470000000000001</v>
      </c>
      <c r="X55" s="63">
        <v>2305</v>
      </c>
      <c r="Y55" s="64">
        <v>100</v>
      </c>
    </row>
    <row r="56" spans="1:25" s="19" customFormat="1" ht="15" customHeight="1" x14ac:dyDescent="0.2">
      <c r="A56" s="18" t="s">
        <v>15</v>
      </c>
      <c r="B56" s="20" t="s">
        <v>65</v>
      </c>
      <c r="C56" s="21">
        <f t="shared" si="0"/>
        <v>62</v>
      </c>
      <c r="D56" s="22">
        <v>0</v>
      </c>
      <c r="E56" s="23">
        <v>0</v>
      </c>
      <c r="F56" s="24">
        <v>0</v>
      </c>
      <c r="G56" s="23">
        <v>0</v>
      </c>
      <c r="H56" s="24">
        <v>0</v>
      </c>
      <c r="I56" s="23">
        <v>0</v>
      </c>
      <c r="J56" s="30">
        <v>8</v>
      </c>
      <c r="K56" s="23">
        <v>12.9032</v>
      </c>
      <c r="L56" s="24">
        <v>52</v>
      </c>
      <c r="M56" s="23">
        <v>83.870999999999995</v>
      </c>
      <c r="N56" s="30">
        <v>0</v>
      </c>
      <c r="O56" s="23">
        <v>0</v>
      </c>
      <c r="P56" s="25">
        <v>2</v>
      </c>
      <c r="Q56" s="26">
        <v>3.2258</v>
      </c>
      <c r="R56" s="24">
        <v>36</v>
      </c>
      <c r="S56" s="27">
        <v>58.064500000000002</v>
      </c>
      <c r="T56" s="31">
        <v>0</v>
      </c>
      <c r="U56" s="26">
        <v>0</v>
      </c>
      <c r="V56" s="31">
        <v>0</v>
      </c>
      <c r="W56" s="27">
        <v>0</v>
      </c>
      <c r="X56" s="28">
        <v>720</v>
      </c>
      <c r="Y56" s="29">
        <v>100</v>
      </c>
    </row>
    <row r="57" spans="1:25" s="19" customFormat="1" ht="15" customHeight="1" x14ac:dyDescent="0.2">
      <c r="A57" s="18" t="s">
        <v>15</v>
      </c>
      <c r="B57" s="65" t="s">
        <v>66</v>
      </c>
      <c r="C57" s="54">
        <f t="shared" si="0"/>
        <v>580</v>
      </c>
      <c r="D57" s="55">
        <v>8</v>
      </c>
      <c r="E57" s="56">
        <v>1.3793</v>
      </c>
      <c r="F57" s="58">
        <v>6</v>
      </c>
      <c r="G57" s="56">
        <v>1.0344800000000001</v>
      </c>
      <c r="H57" s="57">
        <v>40</v>
      </c>
      <c r="I57" s="56">
        <v>6.8966000000000003</v>
      </c>
      <c r="J57" s="57">
        <v>206</v>
      </c>
      <c r="K57" s="56">
        <v>35.517200000000003</v>
      </c>
      <c r="L57" s="57">
        <v>279</v>
      </c>
      <c r="M57" s="56">
        <v>48.103400000000001</v>
      </c>
      <c r="N57" s="57">
        <v>0</v>
      </c>
      <c r="O57" s="56">
        <v>0</v>
      </c>
      <c r="P57" s="66">
        <v>41</v>
      </c>
      <c r="Q57" s="60">
        <v>7.069</v>
      </c>
      <c r="R57" s="57">
        <v>376</v>
      </c>
      <c r="S57" s="62">
        <v>64.827600000000004</v>
      </c>
      <c r="T57" s="67">
        <v>3</v>
      </c>
      <c r="U57" s="60">
        <v>0.51724000000000003</v>
      </c>
      <c r="V57" s="67">
        <v>15</v>
      </c>
      <c r="W57" s="62">
        <v>2.5861999999999998</v>
      </c>
      <c r="X57" s="63">
        <v>2232</v>
      </c>
      <c r="Y57" s="64">
        <v>100</v>
      </c>
    </row>
    <row r="58" spans="1:25" s="19" customFormat="1" ht="15" customHeight="1" thickBot="1" x14ac:dyDescent="0.25">
      <c r="A58" s="18" t="s">
        <v>15</v>
      </c>
      <c r="B58" s="35" t="s">
        <v>67</v>
      </c>
      <c r="C58" s="69">
        <f t="shared" si="0"/>
        <v>45</v>
      </c>
      <c r="D58" s="70">
        <v>7</v>
      </c>
      <c r="E58" s="37">
        <v>15.5556</v>
      </c>
      <c r="F58" s="38">
        <v>1</v>
      </c>
      <c r="G58" s="37">
        <v>2.2222200000000001</v>
      </c>
      <c r="H58" s="39">
        <v>3</v>
      </c>
      <c r="I58" s="37">
        <v>6.6666999999999996</v>
      </c>
      <c r="J58" s="38">
        <v>1</v>
      </c>
      <c r="K58" s="37">
        <v>2.2222</v>
      </c>
      <c r="L58" s="38">
        <v>31</v>
      </c>
      <c r="M58" s="37">
        <v>68.888900000000007</v>
      </c>
      <c r="N58" s="38">
        <v>0</v>
      </c>
      <c r="O58" s="37">
        <v>0</v>
      </c>
      <c r="P58" s="40">
        <v>2</v>
      </c>
      <c r="Q58" s="41">
        <v>4.4443999999999999</v>
      </c>
      <c r="R58" s="38">
        <v>26</v>
      </c>
      <c r="S58" s="42">
        <v>57.777799999999999</v>
      </c>
      <c r="T58" s="36">
        <v>1</v>
      </c>
      <c r="U58" s="41">
        <v>2.2222200000000001</v>
      </c>
      <c r="V58" s="36">
        <v>0</v>
      </c>
      <c r="W58" s="42">
        <v>0</v>
      </c>
      <c r="X58" s="43">
        <v>365</v>
      </c>
      <c r="Y58" s="44">
        <v>100</v>
      </c>
    </row>
    <row r="59" spans="1:25" s="46" customFormat="1" ht="15" customHeight="1" x14ac:dyDescent="0.2">
      <c r="A59" s="48"/>
      <c r="B59" s="52"/>
      <c r="C59" s="45"/>
      <c r="D59" s="45"/>
      <c r="E59" s="45"/>
      <c r="F59" s="45"/>
      <c r="G59" s="45"/>
      <c r="H59" s="45"/>
      <c r="I59" s="45"/>
      <c r="J59" s="45"/>
      <c r="K59" s="45"/>
      <c r="L59" s="45"/>
      <c r="M59" s="45"/>
      <c r="N59" s="45"/>
      <c r="O59" s="45"/>
      <c r="P59" s="45"/>
      <c r="Q59" s="45"/>
      <c r="R59" s="45"/>
      <c r="S59" s="45"/>
      <c r="T59" s="45"/>
      <c r="U59" s="45"/>
      <c r="V59" s="50"/>
      <c r="W59" s="51"/>
      <c r="X59" s="45"/>
      <c r="Y59" s="45"/>
    </row>
    <row r="60" spans="1:25" s="46" customFormat="1" ht="15" customHeight="1" x14ac:dyDescent="0.2">
      <c r="A60" s="48"/>
      <c r="B60" s="72" t="s">
        <v>71</v>
      </c>
      <c r="C60" s="45"/>
      <c r="D60" s="45"/>
      <c r="E60" s="45"/>
      <c r="F60" s="45"/>
      <c r="G60" s="45"/>
      <c r="H60" s="45"/>
      <c r="I60" s="45"/>
      <c r="J60" s="45"/>
      <c r="K60" s="45"/>
      <c r="L60" s="45"/>
      <c r="M60" s="45"/>
      <c r="N60" s="45"/>
      <c r="O60" s="45"/>
      <c r="P60" s="45"/>
      <c r="Q60" s="45"/>
      <c r="R60" s="45"/>
      <c r="S60" s="45"/>
      <c r="T60" s="45"/>
      <c r="U60" s="45"/>
      <c r="V60" s="45"/>
      <c r="W60" s="45"/>
      <c r="X60" s="50"/>
      <c r="Y60" s="51"/>
    </row>
    <row r="61" spans="1:25" s="19" customFormat="1" ht="15" customHeight="1" x14ac:dyDescent="0.2">
      <c r="A61" s="18"/>
      <c r="B61" s="49" t="s">
        <v>72</v>
      </c>
      <c r="C61" s="77"/>
      <c r="D61" s="77"/>
      <c r="E61" s="77"/>
      <c r="F61" s="77"/>
      <c r="G61" s="77"/>
      <c r="H61" s="77"/>
      <c r="I61" s="77"/>
      <c r="J61" s="77"/>
      <c r="K61" s="77"/>
      <c r="L61" s="77"/>
      <c r="M61" s="77"/>
      <c r="N61" s="77"/>
      <c r="O61" s="77"/>
      <c r="P61" s="77"/>
      <c r="Q61" s="77"/>
      <c r="R61" s="77"/>
      <c r="S61" s="77"/>
      <c r="T61" s="77"/>
      <c r="U61" s="77"/>
      <c r="V61" s="77"/>
      <c r="W61" s="77"/>
      <c r="X61" s="77"/>
      <c r="Y61" s="77"/>
    </row>
    <row r="62" spans="1:25" s="46" customFormat="1" ht="14.1" customHeight="1" x14ac:dyDescent="0.2">
      <c r="B62" s="49" t="s">
        <v>73</v>
      </c>
      <c r="C62" s="77"/>
      <c r="D62" s="77"/>
      <c r="E62" s="77"/>
      <c r="F62" s="77"/>
      <c r="G62" s="77"/>
      <c r="H62" s="77"/>
      <c r="I62" s="77"/>
      <c r="J62" s="77"/>
      <c r="K62" s="77"/>
      <c r="L62" s="77"/>
      <c r="M62" s="77"/>
      <c r="N62" s="77"/>
      <c r="O62" s="77"/>
      <c r="P62" s="77"/>
      <c r="Q62" s="77"/>
      <c r="R62" s="77"/>
      <c r="S62" s="77"/>
      <c r="T62" s="77"/>
      <c r="U62" s="77"/>
      <c r="V62" s="77"/>
      <c r="W62" s="77"/>
      <c r="X62" s="77"/>
      <c r="Y62" s="77"/>
    </row>
    <row r="63" spans="1:25" s="46" customFormat="1" ht="15" customHeight="1" x14ac:dyDescent="0.2">
      <c r="A63" s="48"/>
      <c r="B63" s="49" t="str">
        <f>CONCATENATE("NOTE: Table reads (for US Totals):  Of all ",IF(ISTEXT(C7),LEFT(C7,3),TEXT(C7,"#,##0"))," public school female students ", A7, ", ", IF(ISTEXT(R7),LEFT(R7,3),TEXT(R7,"#,##0"))," (", TEXT(S7,"0.0"),"%) were students with disabilities served under the Individuals with Disabilities Education Act (IDEA), and ",IF(ISTEXT(T7),LEFT(T7,3),TEXT(T7,"#,##0"))," (",TEXT(U7,"0.0"),"%) were students with disabilities served only under Section 504.")</f>
        <v>NOTE: Table reads (for US Totals):  Of all 11,299 public school female students subjected to physical restraint, 7,564 (66.9%) were students with disabilities served under the Individuals with Disabilities Education Act (IDEA), and 130 (1.2%) were students with disabilities served only under Section 504.</v>
      </c>
      <c r="C63" s="45"/>
      <c r="D63" s="45"/>
      <c r="E63" s="45"/>
      <c r="F63" s="45"/>
      <c r="G63" s="45"/>
      <c r="H63" s="45"/>
      <c r="I63" s="45"/>
      <c r="J63" s="45"/>
      <c r="K63" s="45"/>
      <c r="L63" s="45"/>
      <c r="M63" s="45"/>
      <c r="N63" s="45"/>
      <c r="O63" s="45"/>
      <c r="P63" s="45"/>
      <c r="Q63" s="45"/>
      <c r="R63" s="45"/>
      <c r="S63" s="45"/>
      <c r="T63" s="45"/>
      <c r="U63" s="45"/>
      <c r="V63" s="50"/>
      <c r="W63" s="51"/>
      <c r="X63" s="45"/>
      <c r="Y63" s="45"/>
    </row>
    <row r="64" spans="1:25" s="46" customFormat="1" ht="15" customHeight="1" x14ac:dyDescent="0.2">
      <c r="A64" s="48"/>
      <c r="B64" s="49" t="str">
        <f>CONCATENATE("            Table reads (for US Race/Ethnicity):  Of all ",TEXT(A3,"#,##0")," public school female students with and without disabilities ",(A7), ", ",TEXT(D7,"#,##0")," (",TEXT(E7,"0.0"),"%) were American Indian or Alaska Native students with or without disabilities served under IDEA.")</f>
        <v xml:space="preserve">            Table reads (for US Race/Ethnicity):  Of all 11,169 public school female students with and without disabilities subjected to physical restraint, 140 (1.2%) were American Indian or Alaska Native students with or without disabilities served under IDEA.</v>
      </c>
      <c r="C64" s="45"/>
      <c r="D64" s="45"/>
      <c r="E64" s="45"/>
      <c r="F64" s="45"/>
      <c r="G64" s="45"/>
      <c r="H64" s="45"/>
      <c r="I64" s="45"/>
      <c r="J64" s="45"/>
      <c r="K64" s="45"/>
      <c r="L64" s="45"/>
      <c r="M64" s="45"/>
      <c r="N64" s="45"/>
      <c r="O64" s="45"/>
      <c r="P64" s="45"/>
      <c r="Q64" s="45"/>
      <c r="R64" s="45"/>
      <c r="S64" s="45"/>
      <c r="T64" s="45"/>
      <c r="U64" s="45"/>
      <c r="V64" s="50"/>
      <c r="W64" s="51"/>
      <c r="X64" s="45"/>
      <c r="Y64" s="45"/>
    </row>
    <row r="65" spans="1:25" s="46" customFormat="1" ht="15" customHeight="1" x14ac:dyDescent="0.2">
      <c r="A65" s="48"/>
      <c r="B65" s="77" t="s">
        <v>74</v>
      </c>
      <c r="C65" s="45"/>
      <c r="D65" s="45"/>
      <c r="E65" s="45"/>
      <c r="F65" s="45"/>
      <c r="G65" s="45"/>
      <c r="H65" s="45"/>
      <c r="I65" s="45"/>
      <c r="J65" s="45"/>
      <c r="K65" s="45"/>
      <c r="L65" s="45"/>
      <c r="M65" s="45"/>
      <c r="N65" s="45"/>
      <c r="O65" s="45"/>
      <c r="P65" s="45"/>
      <c r="Q65" s="45"/>
      <c r="R65" s="45"/>
      <c r="S65" s="45"/>
      <c r="T65" s="45"/>
      <c r="U65" s="45"/>
      <c r="V65" s="50"/>
      <c r="W65" s="51"/>
      <c r="X65" s="45"/>
      <c r="Y65" s="45"/>
    </row>
    <row r="66" spans="1:25" s="46" customFormat="1" ht="15" customHeight="1" x14ac:dyDescent="0.2">
      <c r="A66" s="48"/>
      <c r="B66" s="77" t="s">
        <v>76</v>
      </c>
      <c r="C66" s="1"/>
      <c r="D66" s="1"/>
      <c r="E66" s="1"/>
      <c r="F66" s="1"/>
      <c r="G66" s="1"/>
      <c r="H66" s="1"/>
      <c r="I66" s="1"/>
      <c r="J66" s="1"/>
      <c r="K66" s="1"/>
      <c r="L66" s="1"/>
      <c r="M66" s="1"/>
      <c r="N66" s="1"/>
      <c r="O66" s="1"/>
      <c r="P66" s="1"/>
      <c r="Q66" s="1"/>
      <c r="R66" s="1"/>
      <c r="S66" s="1"/>
      <c r="T66" s="1"/>
      <c r="U66" s="1"/>
      <c r="V66" s="3"/>
      <c r="W66" s="4"/>
      <c r="X66" s="1"/>
      <c r="Y66" s="1"/>
    </row>
    <row r="67" spans="1:25" ht="15" customHeight="1" x14ac:dyDescent="0.2">
      <c r="B67" s="45"/>
    </row>
    <row r="68" spans="1:25" ht="15" customHeight="1" x14ac:dyDescent="0.2">
      <c r="B68" s="45"/>
    </row>
  </sheetData>
  <sortState ref="A8:Y58">
    <sortCondition ref="B8:B58"/>
  </sortState>
  <mergeCells count="15">
    <mergeCell ref="V4:W5"/>
    <mergeCell ref="X4:X5"/>
    <mergeCell ref="Y4:Y5"/>
    <mergeCell ref="D5:E5"/>
    <mergeCell ref="F5:G5"/>
    <mergeCell ref="H5:I5"/>
    <mergeCell ref="J5:K5"/>
    <mergeCell ref="L5:M5"/>
    <mergeCell ref="N5:O5"/>
    <mergeCell ref="P5:Q5"/>
    <mergeCell ref="B4:B5"/>
    <mergeCell ref="C4:C5"/>
    <mergeCell ref="D4:Q4"/>
    <mergeCell ref="R4:S5"/>
    <mergeCell ref="T4:U5"/>
  </mergeCells>
  <phoneticPr fontId="22" type="noConversion"/>
  <printOptions horizontalCentered="1"/>
  <pageMargins left="0.25" right="0.25" top="1" bottom="1" header="0.5" footer="0.5"/>
  <pageSetup paperSize="3" scale="70" orientation="landscape" horizontalDpi="4294967292" verticalDpi="4294967292" r:id="rId1"/>
  <extLst>
    <ext xmlns:mx="http://schemas.microsoft.com/office/mac/excel/2008/main" uri="{64002731-A6B0-56B0-2670-7721B7C09600}">
      <mx:PLV Mode="0" OnePage="0" WScale="4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W65"/>
  <sheetViews>
    <sheetView showGridLines="0" zoomScale="80" zoomScaleNormal="80" workbookViewId="0"/>
  </sheetViews>
  <sheetFormatPr defaultColWidth="12.1640625" defaultRowHeight="15" customHeight="1" x14ac:dyDescent="0.2"/>
  <cols>
    <col min="1" max="1" width="2.83203125" style="7" customWidth="1"/>
    <col min="2" max="2" width="21.83203125" style="1" customWidth="1"/>
    <col min="3" max="17" width="14.83203125" style="1" customWidth="1"/>
    <col min="18" max="18" width="14.83203125" style="3" customWidth="1"/>
    <col min="19" max="19" width="14.83203125" style="4" customWidth="1"/>
    <col min="20" max="21" width="14.83203125" style="1" customWidth="1"/>
    <col min="22" max="16384" width="12.1640625" style="5"/>
  </cols>
  <sheetData>
    <row r="2" spans="1:21" s="2" customFormat="1" ht="15" customHeight="1" x14ac:dyDescent="0.25">
      <c r="A2" s="6"/>
      <c r="B2" s="76" t="str">
        <f>CONCATENATE("Number and percentage of public school students with disabilities ",A7, ", by race/ethnicity and English proficiency, by state: School Year 2015-16")</f>
        <v>Number and percentage of public school students with disabilities served under IDEA subjected to physical restraint, by race/ethnicity and English proficiency, by state: School Year 2015-16</v>
      </c>
      <c r="C2" s="76"/>
      <c r="D2" s="76"/>
      <c r="E2" s="76"/>
      <c r="F2" s="76"/>
      <c r="G2" s="76"/>
      <c r="H2" s="76"/>
      <c r="I2" s="76"/>
      <c r="J2" s="76"/>
      <c r="K2" s="76"/>
      <c r="L2" s="76"/>
      <c r="M2" s="76"/>
      <c r="N2" s="76"/>
      <c r="O2" s="76"/>
      <c r="P2" s="76"/>
      <c r="Q2" s="76"/>
      <c r="R2" s="76"/>
      <c r="S2" s="76"/>
    </row>
    <row r="3" spans="1:21" s="1" customFormat="1" ht="15" customHeight="1" thickBot="1" x14ac:dyDescent="0.3">
      <c r="A3" s="99"/>
      <c r="B3" s="75"/>
      <c r="C3" s="74"/>
      <c r="D3" s="74"/>
      <c r="E3" s="74"/>
      <c r="F3" s="74"/>
      <c r="G3" s="74"/>
      <c r="H3" s="74"/>
      <c r="I3" s="74"/>
      <c r="J3" s="74"/>
      <c r="K3" s="74"/>
      <c r="L3" s="74"/>
      <c r="M3" s="74"/>
      <c r="N3" s="74"/>
      <c r="O3" s="74"/>
      <c r="P3" s="74"/>
      <c r="Q3" s="74"/>
      <c r="R3" s="74"/>
      <c r="S3" s="3"/>
      <c r="T3" s="74"/>
      <c r="U3" s="74"/>
    </row>
    <row r="4" spans="1:21" s="9" customFormat="1" ht="24.95" customHeight="1" x14ac:dyDescent="0.2">
      <c r="A4" s="8"/>
      <c r="B4" s="86" t="s">
        <v>0</v>
      </c>
      <c r="C4" s="88" t="s">
        <v>10</v>
      </c>
      <c r="D4" s="90" t="s">
        <v>80</v>
      </c>
      <c r="E4" s="91"/>
      <c r="F4" s="91"/>
      <c r="G4" s="91"/>
      <c r="H4" s="91"/>
      <c r="I4" s="91"/>
      <c r="J4" s="91"/>
      <c r="K4" s="91"/>
      <c r="L4" s="91"/>
      <c r="M4" s="91"/>
      <c r="N4" s="91"/>
      <c r="O4" s="91"/>
      <c r="P4" s="91"/>
      <c r="Q4" s="92"/>
      <c r="R4" s="93" t="s">
        <v>11</v>
      </c>
      <c r="S4" s="94"/>
      <c r="T4" s="97" t="s">
        <v>14</v>
      </c>
      <c r="U4" s="79" t="s">
        <v>12</v>
      </c>
    </row>
    <row r="5" spans="1:21" s="9" customFormat="1" ht="24.95" customHeight="1" x14ac:dyDescent="0.2">
      <c r="A5" s="8"/>
      <c r="B5" s="87"/>
      <c r="C5" s="89"/>
      <c r="D5" s="81" t="s">
        <v>1</v>
      </c>
      <c r="E5" s="82"/>
      <c r="F5" s="83" t="s">
        <v>2</v>
      </c>
      <c r="G5" s="82"/>
      <c r="H5" s="84" t="s">
        <v>3</v>
      </c>
      <c r="I5" s="82"/>
      <c r="J5" s="84" t="s">
        <v>4</v>
      </c>
      <c r="K5" s="82"/>
      <c r="L5" s="84" t="s">
        <v>5</v>
      </c>
      <c r="M5" s="82"/>
      <c r="N5" s="84" t="s">
        <v>6</v>
      </c>
      <c r="O5" s="82"/>
      <c r="P5" s="84" t="s">
        <v>7</v>
      </c>
      <c r="Q5" s="85"/>
      <c r="R5" s="95"/>
      <c r="S5" s="96"/>
      <c r="T5" s="98"/>
      <c r="U5" s="80"/>
    </row>
    <row r="6" spans="1:21" s="9" customFormat="1" ht="15" customHeight="1" thickBot="1" x14ac:dyDescent="0.25">
      <c r="A6" s="8"/>
      <c r="B6" s="10"/>
      <c r="C6" s="47"/>
      <c r="D6" s="11" t="s">
        <v>8</v>
      </c>
      <c r="E6" s="12" t="s">
        <v>13</v>
      </c>
      <c r="F6" s="13" t="s">
        <v>8</v>
      </c>
      <c r="G6" s="12" t="s">
        <v>13</v>
      </c>
      <c r="H6" s="13" t="s">
        <v>8</v>
      </c>
      <c r="I6" s="12" t="s">
        <v>13</v>
      </c>
      <c r="J6" s="13" t="s">
        <v>8</v>
      </c>
      <c r="K6" s="12" t="s">
        <v>13</v>
      </c>
      <c r="L6" s="13" t="s">
        <v>8</v>
      </c>
      <c r="M6" s="12" t="s">
        <v>13</v>
      </c>
      <c r="N6" s="13" t="s">
        <v>8</v>
      </c>
      <c r="O6" s="12" t="s">
        <v>13</v>
      </c>
      <c r="P6" s="13" t="s">
        <v>8</v>
      </c>
      <c r="Q6" s="14" t="s">
        <v>13</v>
      </c>
      <c r="R6" s="13" t="s">
        <v>8</v>
      </c>
      <c r="S6" s="15" t="s">
        <v>79</v>
      </c>
      <c r="T6" s="16"/>
      <c r="U6" s="17"/>
    </row>
    <row r="7" spans="1:21" s="19" customFormat="1" ht="15" customHeight="1" x14ac:dyDescent="0.2">
      <c r="A7" s="18" t="s">
        <v>78</v>
      </c>
      <c r="B7" s="53" t="s">
        <v>9</v>
      </c>
      <c r="C7" s="54">
        <v>44996</v>
      </c>
      <c r="D7" s="55">
        <v>558</v>
      </c>
      <c r="E7" s="56">
        <v>1.2401</v>
      </c>
      <c r="F7" s="57">
        <v>555</v>
      </c>
      <c r="G7" s="56">
        <v>1.2334400000000001</v>
      </c>
      <c r="H7" s="57">
        <v>5621</v>
      </c>
      <c r="I7" s="56">
        <v>12.4922</v>
      </c>
      <c r="J7" s="57">
        <v>11094</v>
      </c>
      <c r="K7" s="56">
        <v>24.6555</v>
      </c>
      <c r="L7" s="57">
        <v>24890</v>
      </c>
      <c r="M7" s="56">
        <v>55.316000000000003</v>
      </c>
      <c r="N7" s="58">
        <v>37</v>
      </c>
      <c r="O7" s="56">
        <v>8.2229999999999998E-2</v>
      </c>
      <c r="P7" s="59">
        <v>2241</v>
      </c>
      <c r="Q7" s="60">
        <v>4.9804000000000004</v>
      </c>
      <c r="R7" s="61">
        <v>1500</v>
      </c>
      <c r="S7" s="60">
        <v>3.3336000000000001</v>
      </c>
      <c r="T7" s="63">
        <v>96360</v>
      </c>
      <c r="U7" s="64">
        <v>99.498000000000005</v>
      </c>
    </row>
    <row r="8" spans="1:21" s="19" customFormat="1" ht="15" customHeight="1" x14ac:dyDescent="0.2">
      <c r="A8" s="18" t="s">
        <v>15</v>
      </c>
      <c r="B8" s="20" t="s">
        <v>18</v>
      </c>
      <c r="C8" s="21">
        <v>795</v>
      </c>
      <c r="D8" s="22">
        <v>1</v>
      </c>
      <c r="E8" s="23">
        <v>0.1258</v>
      </c>
      <c r="F8" s="24">
        <v>3</v>
      </c>
      <c r="G8" s="23">
        <v>0.37735999999999997</v>
      </c>
      <c r="H8" s="30">
        <v>12</v>
      </c>
      <c r="I8" s="23">
        <v>1.5094000000000001</v>
      </c>
      <c r="J8" s="24">
        <v>322</v>
      </c>
      <c r="K8" s="23">
        <v>40.503100000000003</v>
      </c>
      <c r="L8" s="24">
        <v>446</v>
      </c>
      <c r="M8" s="23">
        <v>56.1006</v>
      </c>
      <c r="N8" s="24">
        <v>0</v>
      </c>
      <c r="O8" s="23">
        <v>0</v>
      </c>
      <c r="P8" s="32">
        <v>11</v>
      </c>
      <c r="Q8" s="26">
        <v>1.3835999999999999</v>
      </c>
      <c r="R8" s="22">
        <v>0</v>
      </c>
      <c r="S8" s="26">
        <v>0</v>
      </c>
      <c r="T8" s="28">
        <v>1400</v>
      </c>
      <c r="U8" s="29">
        <v>100</v>
      </c>
    </row>
    <row r="9" spans="1:21" s="19" customFormat="1" ht="15" customHeight="1" x14ac:dyDescent="0.2">
      <c r="A9" s="18" t="s">
        <v>15</v>
      </c>
      <c r="B9" s="65" t="s">
        <v>17</v>
      </c>
      <c r="C9" s="54">
        <v>346</v>
      </c>
      <c r="D9" s="55">
        <v>71</v>
      </c>
      <c r="E9" s="56">
        <v>20.520199999999999</v>
      </c>
      <c r="F9" s="57">
        <v>4</v>
      </c>
      <c r="G9" s="56">
        <v>1.1560699999999999</v>
      </c>
      <c r="H9" s="57">
        <v>38</v>
      </c>
      <c r="I9" s="56">
        <v>10.982699999999999</v>
      </c>
      <c r="J9" s="58">
        <v>21</v>
      </c>
      <c r="K9" s="56">
        <v>6.0693999999999999</v>
      </c>
      <c r="L9" s="58">
        <v>134</v>
      </c>
      <c r="M9" s="56">
        <v>38.728299999999997</v>
      </c>
      <c r="N9" s="57">
        <v>8</v>
      </c>
      <c r="O9" s="56">
        <v>2.3121399999999999</v>
      </c>
      <c r="P9" s="66">
        <v>70</v>
      </c>
      <c r="Q9" s="60">
        <v>20.231200000000001</v>
      </c>
      <c r="R9" s="67">
        <v>19</v>
      </c>
      <c r="S9" s="60">
        <v>5.4912999999999998</v>
      </c>
      <c r="T9" s="63">
        <v>503</v>
      </c>
      <c r="U9" s="64">
        <v>100</v>
      </c>
    </row>
    <row r="10" spans="1:21" s="19" customFormat="1" ht="15" customHeight="1" x14ac:dyDescent="0.2">
      <c r="A10" s="18" t="s">
        <v>15</v>
      </c>
      <c r="B10" s="20" t="s">
        <v>20</v>
      </c>
      <c r="C10" s="21">
        <v>699</v>
      </c>
      <c r="D10" s="31">
        <v>22</v>
      </c>
      <c r="E10" s="23">
        <v>3.1474000000000002</v>
      </c>
      <c r="F10" s="24">
        <v>2</v>
      </c>
      <c r="G10" s="23">
        <v>0.28611999999999999</v>
      </c>
      <c r="H10" s="30">
        <v>219</v>
      </c>
      <c r="I10" s="23">
        <v>31.330500000000001</v>
      </c>
      <c r="J10" s="24">
        <v>127</v>
      </c>
      <c r="K10" s="23">
        <v>18.168800000000001</v>
      </c>
      <c r="L10" s="30">
        <v>303</v>
      </c>
      <c r="M10" s="23">
        <v>43.3476</v>
      </c>
      <c r="N10" s="30">
        <v>1</v>
      </c>
      <c r="O10" s="23">
        <v>0.14305999999999999</v>
      </c>
      <c r="P10" s="25">
        <v>25</v>
      </c>
      <c r="Q10" s="26">
        <v>3.5764999999999998</v>
      </c>
      <c r="R10" s="31">
        <v>19</v>
      </c>
      <c r="S10" s="26">
        <v>2.7181999999999999</v>
      </c>
      <c r="T10" s="28">
        <v>1977</v>
      </c>
      <c r="U10" s="29">
        <v>100</v>
      </c>
    </row>
    <row r="11" spans="1:21" s="19" customFormat="1" ht="15" customHeight="1" x14ac:dyDescent="0.2">
      <c r="A11" s="18" t="s">
        <v>15</v>
      </c>
      <c r="B11" s="65" t="s">
        <v>19</v>
      </c>
      <c r="C11" s="54">
        <v>158</v>
      </c>
      <c r="D11" s="55">
        <v>0</v>
      </c>
      <c r="E11" s="56">
        <v>0</v>
      </c>
      <c r="F11" s="58">
        <v>0</v>
      </c>
      <c r="G11" s="56">
        <v>0</v>
      </c>
      <c r="H11" s="57">
        <v>9</v>
      </c>
      <c r="I11" s="56">
        <v>5.6962000000000002</v>
      </c>
      <c r="J11" s="57">
        <v>28</v>
      </c>
      <c r="K11" s="56">
        <v>17.721499999999999</v>
      </c>
      <c r="L11" s="57">
        <v>118</v>
      </c>
      <c r="M11" s="56">
        <v>74.683499999999995</v>
      </c>
      <c r="N11" s="57">
        <v>0</v>
      </c>
      <c r="O11" s="56">
        <v>0</v>
      </c>
      <c r="P11" s="66">
        <v>3</v>
      </c>
      <c r="Q11" s="60">
        <v>1.8987000000000001</v>
      </c>
      <c r="R11" s="67">
        <v>0</v>
      </c>
      <c r="S11" s="60">
        <v>0</v>
      </c>
      <c r="T11" s="63">
        <v>1092</v>
      </c>
      <c r="U11" s="64">
        <v>100</v>
      </c>
    </row>
    <row r="12" spans="1:21" s="19" customFormat="1" ht="15" customHeight="1" x14ac:dyDescent="0.2">
      <c r="A12" s="18" t="s">
        <v>15</v>
      </c>
      <c r="B12" s="20" t="s">
        <v>21</v>
      </c>
      <c r="C12" s="21">
        <v>1476</v>
      </c>
      <c r="D12" s="22">
        <v>24</v>
      </c>
      <c r="E12" s="23">
        <v>1.6259999999999999</v>
      </c>
      <c r="F12" s="30">
        <v>65</v>
      </c>
      <c r="G12" s="23">
        <v>4.4037899999999999</v>
      </c>
      <c r="H12" s="24">
        <v>506</v>
      </c>
      <c r="I12" s="23">
        <v>34.281799999999997</v>
      </c>
      <c r="J12" s="24">
        <v>277</v>
      </c>
      <c r="K12" s="23">
        <v>18.7669</v>
      </c>
      <c r="L12" s="24">
        <v>532</v>
      </c>
      <c r="M12" s="23">
        <v>36.043399999999998</v>
      </c>
      <c r="N12" s="30">
        <v>3</v>
      </c>
      <c r="O12" s="23">
        <v>0.20324999999999999</v>
      </c>
      <c r="P12" s="32">
        <v>69</v>
      </c>
      <c r="Q12" s="26">
        <v>4.6748000000000003</v>
      </c>
      <c r="R12" s="31">
        <v>140</v>
      </c>
      <c r="S12" s="26">
        <v>9.4850999999999992</v>
      </c>
      <c r="T12" s="28">
        <v>10138</v>
      </c>
      <c r="U12" s="29">
        <v>100</v>
      </c>
    </row>
    <row r="13" spans="1:21" s="19" customFormat="1" ht="15" customHeight="1" x14ac:dyDescent="0.2">
      <c r="A13" s="18" t="s">
        <v>15</v>
      </c>
      <c r="B13" s="65" t="s">
        <v>22</v>
      </c>
      <c r="C13" s="54">
        <v>413</v>
      </c>
      <c r="D13" s="55">
        <v>1</v>
      </c>
      <c r="E13" s="56">
        <v>0.24210000000000001</v>
      </c>
      <c r="F13" s="58">
        <v>6</v>
      </c>
      <c r="G13" s="56">
        <v>1.45278</v>
      </c>
      <c r="H13" s="57">
        <v>124</v>
      </c>
      <c r="I13" s="56">
        <v>30.0242</v>
      </c>
      <c r="J13" s="58">
        <v>65</v>
      </c>
      <c r="K13" s="56">
        <v>15.7385</v>
      </c>
      <c r="L13" s="57">
        <v>192</v>
      </c>
      <c r="M13" s="56">
        <v>46.489100000000001</v>
      </c>
      <c r="N13" s="57">
        <v>1</v>
      </c>
      <c r="O13" s="56">
        <v>0.24213000000000001</v>
      </c>
      <c r="P13" s="59">
        <v>24</v>
      </c>
      <c r="Q13" s="60">
        <v>5.8110999999999997</v>
      </c>
      <c r="R13" s="55">
        <v>29</v>
      </c>
      <c r="S13" s="60">
        <v>7.0217999999999998</v>
      </c>
      <c r="T13" s="63">
        <v>1868</v>
      </c>
      <c r="U13" s="64">
        <v>100</v>
      </c>
    </row>
    <row r="14" spans="1:21" s="19" customFormat="1" ht="15" customHeight="1" x14ac:dyDescent="0.2">
      <c r="A14" s="18" t="s">
        <v>15</v>
      </c>
      <c r="B14" s="20" t="s">
        <v>23</v>
      </c>
      <c r="C14" s="33">
        <v>1443</v>
      </c>
      <c r="D14" s="22">
        <v>11</v>
      </c>
      <c r="E14" s="23">
        <v>0.76229999999999998</v>
      </c>
      <c r="F14" s="24">
        <v>10</v>
      </c>
      <c r="G14" s="23">
        <v>0.69299999999999995</v>
      </c>
      <c r="H14" s="30">
        <v>345</v>
      </c>
      <c r="I14" s="23">
        <v>23.9085</v>
      </c>
      <c r="J14" s="30">
        <v>310</v>
      </c>
      <c r="K14" s="23">
        <v>21.483000000000001</v>
      </c>
      <c r="L14" s="30">
        <v>719</v>
      </c>
      <c r="M14" s="23">
        <v>49.826700000000002</v>
      </c>
      <c r="N14" s="24">
        <v>0</v>
      </c>
      <c r="O14" s="23">
        <v>0</v>
      </c>
      <c r="P14" s="25">
        <v>48</v>
      </c>
      <c r="Q14" s="26">
        <v>3.3264</v>
      </c>
      <c r="R14" s="31">
        <v>51</v>
      </c>
      <c r="S14" s="26">
        <v>3.5343</v>
      </c>
      <c r="T14" s="28">
        <v>1238</v>
      </c>
      <c r="U14" s="29">
        <v>100</v>
      </c>
    </row>
    <row r="15" spans="1:21" s="19" customFormat="1" ht="15" customHeight="1" x14ac:dyDescent="0.2">
      <c r="A15" s="18" t="s">
        <v>15</v>
      </c>
      <c r="B15" s="65" t="s">
        <v>25</v>
      </c>
      <c r="C15" s="68">
        <v>410</v>
      </c>
      <c r="D15" s="55">
        <v>1</v>
      </c>
      <c r="E15" s="56">
        <v>0.24390000000000001</v>
      </c>
      <c r="F15" s="57">
        <v>4</v>
      </c>
      <c r="G15" s="56">
        <v>0.97560999999999998</v>
      </c>
      <c r="H15" s="57">
        <v>35</v>
      </c>
      <c r="I15" s="56">
        <v>8.5366</v>
      </c>
      <c r="J15" s="58">
        <v>195</v>
      </c>
      <c r="K15" s="56">
        <v>47.561</v>
      </c>
      <c r="L15" s="57">
        <v>169</v>
      </c>
      <c r="M15" s="56">
        <v>41.219499999999996</v>
      </c>
      <c r="N15" s="58">
        <v>0</v>
      </c>
      <c r="O15" s="56">
        <v>0</v>
      </c>
      <c r="P15" s="59">
        <v>6</v>
      </c>
      <c r="Q15" s="60">
        <v>1.4634</v>
      </c>
      <c r="R15" s="67">
        <v>10</v>
      </c>
      <c r="S15" s="60">
        <v>2.4390000000000001</v>
      </c>
      <c r="T15" s="63">
        <v>235</v>
      </c>
      <c r="U15" s="64">
        <v>100</v>
      </c>
    </row>
    <row r="16" spans="1:21" s="19" customFormat="1" ht="15" customHeight="1" x14ac:dyDescent="0.2">
      <c r="A16" s="18" t="s">
        <v>15</v>
      </c>
      <c r="B16" s="20" t="s">
        <v>24</v>
      </c>
      <c r="C16" s="33">
        <v>104</v>
      </c>
      <c r="D16" s="31">
        <v>0</v>
      </c>
      <c r="E16" s="23">
        <v>0</v>
      </c>
      <c r="F16" s="30">
        <v>0</v>
      </c>
      <c r="G16" s="23">
        <v>0</v>
      </c>
      <c r="H16" s="24">
        <v>4</v>
      </c>
      <c r="I16" s="23">
        <v>3.8462000000000001</v>
      </c>
      <c r="J16" s="30">
        <v>99</v>
      </c>
      <c r="K16" s="23">
        <v>95.192300000000003</v>
      </c>
      <c r="L16" s="24">
        <v>0</v>
      </c>
      <c r="M16" s="23">
        <v>0</v>
      </c>
      <c r="N16" s="30">
        <v>0</v>
      </c>
      <c r="O16" s="23">
        <v>0</v>
      </c>
      <c r="P16" s="25">
        <v>1</v>
      </c>
      <c r="Q16" s="26">
        <v>0.96150000000000002</v>
      </c>
      <c r="R16" s="22">
        <v>3</v>
      </c>
      <c r="S16" s="26">
        <v>2.8845999999999998</v>
      </c>
      <c r="T16" s="28">
        <v>221</v>
      </c>
      <c r="U16" s="29">
        <v>100</v>
      </c>
    </row>
    <row r="17" spans="1:21" s="19" customFormat="1" ht="15" customHeight="1" x14ac:dyDescent="0.2">
      <c r="A17" s="18" t="s">
        <v>15</v>
      </c>
      <c r="B17" s="65" t="s">
        <v>26</v>
      </c>
      <c r="C17" s="54">
        <v>494</v>
      </c>
      <c r="D17" s="55">
        <v>0</v>
      </c>
      <c r="E17" s="56">
        <v>0</v>
      </c>
      <c r="F17" s="58">
        <v>2</v>
      </c>
      <c r="G17" s="56">
        <v>0.40486</v>
      </c>
      <c r="H17" s="57">
        <v>85</v>
      </c>
      <c r="I17" s="56">
        <v>17.206499999999998</v>
      </c>
      <c r="J17" s="58">
        <v>123</v>
      </c>
      <c r="K17" s="56">
        <v>24.898800000000001</v>
      </c>
      <c r="L17" s="58">
        <v>260</v>
      </c>
      <c r="M17" s="56">
        <v>52.631599999999999</v>
      </c>
      <c r="N17" s="58">
        <v>0</v>
      </c>
      <c r="O17" s="56">
        <v>0</v>
      </c>
      <c r="P17" s="66">
        <v>24</v>
      </c>
      <c r="Q17" s="60">
        <v>4.8582999999999998</v>
      </c>
      <c r="R17" s="55">
        <v>0</v>
      </c>
      <c r="S17" s="60">
        <v>0</v>
      </c>
      <c r="T17" s="63">
        <v>3952</v>
      </c>
      <c r="U17" s="64">
        <v>100</v>
      </c>
    </row>
    <row r="18" spans="1:21" s="19" customFormat="1" ht="15" customHeight="1" x14ac:dyDescent="0.2">
      <c r="A18" s="18" t="s">
        <v>15</v>
      </c>
      <c r="B18" s="20" t="s">
        <v>27</v>
      </c>
      <c r="C18" s="21">
        <v>1878</v>
      </c>
      <c r="D18" s="31">
        <v>2</v>
      </c>
      <c r="E18" s="23">
        <v>0.1065</v>
      </c>
      <c r="F18" s="24">
        <v>16</v>
      </c>
      <c r="G18" s="23">
        <v>0.85197000000000001</v>
      </c>
      <c r="H18" s="24">
        <v>103</v>
      </c>
      <c r="I18" s="23">
        <v>5.4846000000000004</v>
      </c>
      <c r="J18" s="24">
        <v>979</v>
      </c>
      <c r="K18" s="23">
        <v>52.129899999999999</v>
      </c>
      <c r="L18" s="24">
        <v>706</v>
      </c>
      <c r="M18" s="23">
        <v>37.593200000000003</v>
      </c>
      <c r="N18" s="24">
        <v>0</v>
      </c>
      <c r="O18" s="23">
        <v>0</v>
      </c>
      <c r="P18" s="25">
        <v>72</v>
      </c>
      <c r="Q18" s="26">
        <v>3.8338999999999999</v>
      </c>
      <c r="R18" s="31">
        <v>40</v>
      </c>
      <c r="S18" s="26">
        <v>2.1299000000000001</v>
      </c>
      <c r="T18" s="28">
        <v>2407</v>
      </c>
      <c r="U18" s="29">
        <v>100</v>
      </c>
    </row>
    <row r="19" spans="1:21" s="19" customFormat="1" ht="15" customHeight="1" x14ac:dyDescent="0.2">
      <c r="A19" s="18" t="s">
        <v>15</v>
      </c>
      <c r="B19" s="65" t="s">
        <v>28</v>
      </c>
      <c r="C19" s="54">
        <v>0</v>
      </c>
      <c r="D19" s="55">
        <v>0</v>
      </c>
      <c r="E19" s="56">
        <v>0</v>
      </c>
      <c r="F19" s="57">
        <v>0</v>
      </c>
      <c r="G19" s="56">
        <v>0</v>
      </c>
      <c r="H19" s="57">
        <v>0</v>
      </c>
      <c r="I19" s="56">
        <v>0</v>
      </c>
      <c r="J19" s="57">
        <v>0</v>
      </c>
      <c r="K19" s="56">
        <v>0</v>
      </c>
      <c r="L19" s="57">
        <v>0</v>
      </c>
      <c r="M19" s="56">
        <v>0</v>
      </c>
      <c r="N19" s="57">
        <v>0</v>
      </c>
      <c r="O19" s="56">
        <v>0</v>
      </c>
      <c r="P19" s="59">
        <v>0</v>
      </c>
      <c r="Q19" s="60">
        <v>0</v>
      </c>
      <c r="R19" s="55">
        <v>0</v>
      </c>
      <c r="S19" s="60">
        <v>0</v>
      </c>
      <c r="T19" s="63">
        <v>290</v>
      </c>
      <c r="U19" s="64">
        <v>100</v>
      </c>
    </row>
    <row r="20" spans="1:21" s="19" customFormat="1" ht="15" customHeight="1" x14ac:dyDescent="0.2">
      <c r="A20" s="18" t="s">
        <v>15</v>
      </c>
      <c r="B20" s="20" t="s">
        <v>30</v>
      </c>
      <c r="C20" s="33">
        <v>79</v>
      </c>
      <c r="D20" s="31">
        <v>4</v>
      </c>
      <c r="E20" s="23">
        <v>5.0632999999999999</v>
      </c>
      <c r="F20" s="30">
        <v>0</v>
      </c>
      <c r="G20" s="23">
        <v>0</v>
      </c>
      <c r="H20" s="24">
        <v>12</v>
      </c>
      <c r="I20" s="23">
        <v>15.1899</v>
      </c>
      <c r="J20" s="30">
        <v>1</v>
      </c>
      <c r="K20" s="23">
        <v>1.2658</v>
      </c>
      <c r="L20" s="30">
        <v>61</v>
      </c>
      <c r="M20" s="23">
        <v>77.215199999999996</v>
      </c>
      <c r="N20" s="30">
        <v>0</v>
      </c>
      <c r="O20" s="23">
        <v>0</v>
      </c>
      <c r="P20" s="25">
        <v>1</v>
      </c>
      <c r="Q20" s="26">
        <v>1.2658</v>
      </c>
      <c r="R20" s="31">
        <v>2</v>
      </c>
      <c r="S20" s="26">
        <v>2.5316000000000001</v>
      </c>
      <c r="T20" s="28">
        <v>720</v>
      </c>
      <c r="U20" s="29">
        <v>100</v>
      </c>
    </row>
    <row r="21" spans="1:21" s="19" customFormat="1" ht="15" customHeight="1" x14ac:dyDescent="0.2">
      <c r="A21" s="18" t="s">
        <v>15</v>
      </c>
      <c r="B21" s="65" t="s">
        <v>31</v>
      </c>
      <c r="C21" s="54">
        <v>2216</v>
      </c>
      <c r="D21" s="67">
        <v>3</v>
      </c>
      <c r="E21" s="56">
        <v>0.13539999999999999</v>
      </c>
      <c r="F21" s="57">
        <v>37</v>
      </c>
      <c r="G21" s="56">
        <v>1.6696800000000001</v>
      </c>
      <c r="H21" s="58">
        <v>214</v>
      </c>
      <c r="I21" s="56">
        <v>9.657</v>
      </c>
      <c r="J21" s="57">
        <v>612</v>
      </c>
      <c r="K21" s="56">
        <v>27.6173</v>
      </c>
      <c r="L21" s="57">
        <v>1243</v>
      </c>
      <c r="M21" s="56">
        <v>56.092100000000002</v>
      </c>
      <c r="N21" s="57">
        <v>0</v>
      </c>
      <c r="O21" s="56">
        <v>0</v>
      </c>
      <c r="P21" s="66">
        <v>107</v>
      </c>
      <c r="Q21" s="60">
        <v>4.8285</v>
      </c>
      <c r="R21" s="55">
        <v>100</v>
      </c>
      <c r="S21" s="60">
        <v>4.5125999999999999</v>
      </c>
      <c r="T21" s="63">
        <v>4081</v>
      </c>
      <c r="U21" s="64">
        <v>100</v>
      </c>
    </row>
    <row r="22" spans="1:21" s="19" customFormat="1" ht="15" customHeight="1" x14ac:dyDescent="0.2">
      <c r="A22" s="18" t="s">
        <v>15</v>
      </c>
      <c r="B22" s="20" t="s">
        <v>32</v>
      </c>
      <c r="C22" s="21">
        <v>1504</v>
      </c>
      <c r="D22" s="22">
        <v>1</v>
      </c>
      <c r="E22" s="23">
        <v>6.6500000000000004E-2</v>
      </c>
      <c r="F22" s="30">
        <v>7</v>
      </c>
      <c r="G22" s="23">
        <v>0.46543000000000001</v>
      </c>
      <c r="H22" s="30">
        <v>70</v>
      </c>
      <c r="I22" s="23">
        <v>4.6543000000000001</v>
      </c>
      <c r="J22" s="24">
        <v>261</v>
      </c>
      <c r="K22" s="23">
        <v>17.3537</v>
      </c>
      <c r="L22" s="24">
        <v>1061</v>
      </c>
      <c r="M22" s="23">
        <v>70.545199999999994</v>
      </c>
      <c r="N22" s="24">
        <v>0</v>
      </c>
      <c r="O22" s="23">
        <v>0</v>
      </c>
      <c r="P22" s="32">
        <v>104</v>
      </c>
      <c r="Q22" s="26">
        <v>6.9149000000000003</v>
      </c>
      <c r="R22" s="31">
        <v>35</v>
      </c>
      <c r="S22" s="26">
        <v>2.3271000000000002</v>
      </c>
      <c r="T22" s="28">
        <v>1879</v>
      </c>
      <c r="U22" s="29">
        <v>100</v>
      </c>
    </row>
    <row r="23" spans="1:21" s="19" customFormat="1" ht="15" customHeight="1" x14ac:dyDescent="0.2">
      <c r="A23" s="18" t="s">
        <v>15</v>
      </c>
      <c r="B23" s="65" t="s">
        <v>29</v>
      </c>
      <c r="C23" s="54">
        <v>2182</v>
      </c>
      <c r="D23" s="55">
        <v>13</v>
      </c>
      <c r="E23" s="56">
        <v>0.5958</v>
      </c>
      <c r="F23" s="57">
        <v>45</v>
      </c>
      <c r="G23" s="56">
        <v>2.0623300000000002</v>
      </c>
      <c r="H23" s="57">
        <v>105</v>
      </c>
      <c r="I23" s="56">
        <v>4.8121</v>
      </c>
      <c r="J23" s="57">
        <v>320</v>
      </c>
      <c r="K23" s="56">
        <v>14.6654</v>
      </c>
      <c r="L23" s="57">
        <v>1552</v>
      </c>
      <c r="M23" s="56">
        <v>71.127399999999994</v>
      </c>
      <c r="N23" s="57">
        <v>0</v>
      </c>
      <c r="O23" s="56">
        <v>0</v>
      </c>
      <c r="P23" s="66">
        <v>147</v>
      </c>
      <c r="Q23" s="60">
        <v>6.7369000000000003</v>
      </c>
      <c r="R23" s="67">
        <v>72</v>
      </c>
      <c r="S23" s="60">
        <v>3.2997000000000001</v>
      </c>
      <c r="T23" s="63">
        <v>1365</v>
      </c>
      <c r="U23" s="64">
        <v>100</v>
      </c>
    </row>
    <row r="24" spans="1:21" s="19" customFormat="1" ht="15" customHeight="1" x14ac:dyDescent="0.2">
      <c r="A24" s="18" t="s">
        <v>15</v>
      </c>
      <c r="B24" s="20" t="s">
        <v>33</v>
      </c>
      <c r="C24" s="21">
        <v>846</v>
      </c>
      <c r="D24" s="31">
        <v>10</v>
      </c>
      <c r="E24" s="23">
        <v>1.1819999999999999</v>
      </c>
      <c r="F24" s="24">
        <v>5</v>
      </c>
      <c r="G24" s="23">
        <v>0.59101999999999999</v>
      </c>
      <c r="H24" s="30">
        <v>96</v>
      </c>
      <c r="I24" s="23">
        <v>11.3475</v>
      </c>
      <c r="J24" s="24">
        <v>115</v>
      </c>
      <c r="K24" s="23">
        <v>13.593400000000001</v>
      </c>
      <c r="L24" s="24">
        <v>555</v>
      </c>
      <c r="M24" s="23">
        <v>65.602800000000002</v>
      </c>
      <c r="N24" s="24">
        <v>1</v>
      </c>
      <c r="O24" s="23">
        <v>0.1182</v>
      </c>
      <c r="P24" s="32">
        <v>64</v>
      </c>
      <c r="Q24" s="26">
        <v>7.5650000000000004</v>
      </c>
      <c r="R24" s="31">
        <v>21</v>
      </c>
      <c r="S24" s="26">
        <v>2.4823</v>
      </c>
      <c r="T24" s="28">
        <v>1356</v>
      </c>
      <c r="U24" s="29">
        <v>100</v>
      </c>
    </row>
    <row r="25" spans="1:21" s="19" customFormat="1" ht="15" customHeight="1" x14ac:dyDescent="0.2">
      <c r="A25" s="18" t="s">
        <v>15</v>
      </c>
      <c r="B25" s="65" t="s">
        <v>34</v>
      </c>
      <c r="C25" s="68">
        <v>1079</v>
      </c>
      <c r="D25" s="55">
        <v>1</v>
      </c>
      <c r="E25" s="56">
        <v>9.2700000000000005E-2</v>
      </c>
      <c r="F25" s="57">
        <v>5</v>
      </c>
      <c r="G25" s="56">
        <v>0.46339000000000002</v>
      </c>
      <c r="H25" s="57">
        <v>30</v>
      </c>
      <c r="I25" s="56">
        <v>2.7804000000000002</v>
      </c>
      <c r="J25" s="57">
        <v>426</v>
      </c>
      <c r="K25" s="56">
        <v>39.481000000000002</v>
      </c>
      <c r="L25" s="58">
        <v>553</v>
      </c>
      <c r="M25" s="56">
        <v>51.251199999999997</v>
      </c>
      <c r="N25" s="57">
        <v>0</v>
      </c>
      <c r="O25" s="56">
        <v>0</v>
      </c>
      <c r="P25" s="66">
        <v>64</v>
      </c>
      <c r="Q25" s="60">
        <v>5.9314</v>
      </c>
      <c r="R25" s="55">
        <v>21</v>
      </c>
      <c r="S25" s="60">
        <v>1.9461999999999999</v>
      </c>
      <c r="T25" s="63">
        <v>1407</v>
      </c>
      <c r="U25" s="64">
        <v>100</v>
      </c>
    </row>
    <row r="26" spans="1:21" s="19" customFormat="1" ht="15" customHeight="1" x14ac:dyDescent="0.2">
      <c r="A26" s="18" t="s">
        <v>15</v>
      </c>
      <c r="B26" s="20" t="s">
        <v>35</v>
      </c>
      <c r="C26" s="21">
        <v>49</v>
      </c>
      <c r="D26" s="22">
        <v>0</v>
      </c>
      <c r="E26" s="23">
        <v>0</v>
      </c>
      <c r="F26" s="30">
        <v>0</v>
      </c>
      <c r="G26" s="23">
        <v>0</v>
      </c>
      <c r="H26" s="30">
        <v>2</v>
      </c>
      <c r="I26" s="23">
        <v>4.0815999999999999</v>
      </c>
      <c r="J26" s="24">
        <v>21</v>
      </c>
      <c r="K26" s="23">
        <v>42.857100000000003</v>
      </c>
      <c r="L26" s="24">
        <v>24</v>
      </c>
      <c r="M26" s="23">
        <v>48.979599999999998</v>
      </c>
      <c r="N26" s="30">
        <v>0</v>
      </c>
      <c r="O26" s="23">
        <v>0</v>
      </c>
      <c r="P26" s="32">
        <v>2</v>
      </c>
      <c r="Q26" s="26">
        <v>4.0815999999999999</v>
      </c>
      <c r="R26" s="22">
        <v>0</v>
      </c>
      <c r="S26" s="26">
        <v>0</v>
      </c>
      <c r="T26" s="28">
        <v>1367</v>
      </c>
      <c r="U26" s="29">
        <v>100</v>
      </c>
    </row>
    <row r="27" spans="1:21" s="19" customFormat="1" ht="15" customHeight="1" x14ac:dyDescent="0.2">
      <c r="A27" s="18" t="s">
        <v>15</v>
      </c>
      <c r="B27" s="65" t="s">
        <v>38</v>
      </c>
      <c r="C27" s="68">
        <v>734</v>
      </c>
      <c r="D27" s="67">
        <v>2</v>
      </c>
      <c r="E27" s="56">
        <v>0.27250000000000002</v>
      </c>
      <c r="F27" s="57">
        <v>1</v>
      </c>
      <c r="G27" s="56">
        <v>0.13624</v>
      </c>
      <c r="H27" s="57">
        <v>12</v>
      </c>
      <c r="I27" s="56">
        <v>1.6349</v>
      </c>
      <c r="J27" s="57">
        <v>40</v>
      </c>
      <c r="K27" s="56">
        <v>5.4496000000000002</v>
      </c>
      <c r="L27" s="58">
        <v>663</v>
      </c>
      <c r="M27" s="56">
        <v>90.326999999999998</v>
      </c>
      <c r="N27" s="57">
        <v>0</v>
      </c>
      <c r="O27" s="56">
        <v>0</v>
      </c>
      <c r="P27" s="66">
        <v>16</v>
      </c>
      <c r="Q27" s="60">
        <v>2.1798000000000002</v>
      </c>
      <c r="R27" s="67">
        <v>16</v>
      </c>
      <c r="S27" s="60">
        <v>2.1798000000000002</v>
      </c>
      <c r="T27" s="63">
        <v>589</v>
      </c>
      <c r="U27" s="64">
        <v>100</v>
      </c>
    </row>
    <row r="28" spans="1:21" s="19" customFormat="1" ht="15" customHeight="1" x14ac:dyDescent="0.2">
      <c r="A28" s="18" t="s">
        <v>15</v>
      </c>
      <c r="B28" s="20" t="s">
        <v>37</v>
      </c>
      <c r="C28" s="33">
        <v>980</v>
      </c>
      <c r="D28" s="31">
        <v>0</v>
      </c>
      <c r="E28" s="23">
        <v>0</v>
      </c>
      <c r="F28" s="24">
        <v>20</v>
      </c>
      <c r="G28" s="23">
        <v>2.0408200000000001</v>
      </c>
      <c r="H28" s="24">
        <v>82</v>
      </c>
      <c r="I28" s="23">
        <v>8.3673000000000002</v>
      </c>
      <c r="J28" s="24">
        <v>422</v>
      </c>
      <c r="K28" s="23">
        <v>43.061199999999999</v>
      </c>
      <c r="L28" s="30">
        <v>397</v>
      </c>
      <c r="M28" s="23">
        <v>40.510199999999998</v>
      </c>
      <c r="N28" s="24">
        <v>0</v>
      </c>
      <c r="O28" s="23">
        <v>0</v>
      </c>
      <c r="P28" s="25">
        <v>59</v>
      </c>
      <c r="Q28" s="26">
        <v>6.0204000000000004</v>
      </c>
      <c r="R28" s="22">
        <v>29</v>
      </c>
      <c r="S28" s="26">
        <v>2.9592000000000001</v>
      </c>
      <c r="T28" s="28">
        <v>1434</v>
      </c>
      <c r="U28" s="29">
        <v>85.774000000000001</v>
      </c>
    </row>
    <row r="29" spans="1:21" s="19" customFormat="1" ht="15" customHeight="1" x14ac:dyDescent="0.2">
      <c r="A29" s="18" t="s">
        <v>15</v>
      </c>
      <c r="B29" s="65" t="s">
        <v>36</v>
      </c>
      <c r="C29" s="54">
        <v>972</v>
      </c>
      <c r="D29" s="55">
        <v>1</v>
      </c>
      <c r="E29" s="56">
        <v>0.10290000000000001</v>
      </c>
      <c r="F29" s="57">
        <v>9</v>
      </c>
      <c r="G29" s="56">
        <v>0.92593000000000003</v>
      </c>
      <c r="H29" s="58">
        <v>275</v>
      </c>
      <c r="I29" s="56">
        <v>28.292200000000001</v>
      </c>
      <c r="J29" s="57">
        <v>127</v>
      </c>
      <c r="K29" s="56">
        <v>13.065799999999999</v>
      </c>
      <c r="L29" s="58">
        <v>514</v>
      </c>
      <c r="M29" s="56">
        <v>52.880699999999997</v>
      </c>
      <c r="N29" s="57">
        <v>0</v>
      </c>
      <c r="O29" s="56">
        <v>0</v>
      </c>
      <c r="P29" s="66">
        <v>46</v>
      </c>
      <c r="Q29" s="60">
        <v>4.7324999999999999</v>
      </c>
      <c r="R29" s="55">
        <v>84</v>
      </c>
      <c r="S29" s="60">
        <v>8.6419999999999995</v>
      </c>
      <c r="T29" s="63">
        <v>1873</v>
      </c>
      <c r="U29" s="64">
        <v>100</v>
      </c>
    </row>
    <row r="30" spans="1:21" s="19" customFormat="1" ht="15" customHeight="1" x14ac:dyDescent="0.2">
      <c r="A30" s="18" t="s">
        <v>15</v>
      </c>
      <c r="B30" s="20" t="s">
        <v>39</v>
      </c>
      <c r="C30" s="21">
        <v>1415</v>
      </c>
      <c r="D30" s="31">
        <v>16</v>
      </c>
      <c r="E30" s="23">
        <v>1.1307</v>
      </c>
      <c r="F30" s="30">
        <v>9</v>
      </c>
      <c r="G30" s="23">
        <v>0.63604000000000005</v>
      </c>
      <c r="H30" s="24">
        <v>46</v>
      </c>
      <c r="I30" s="23">
        <v>3.2509000000000001</v>
      </c>
      <c r="J30" s="24">
        <v>252</v>
      </c>
      <c r="K30" s="23">
        <v>17.809200000000001</v>
      </c>
      <c r="L30" s="24">
        <v>1045</v>
      </c>
      <c r="M30" s="23">
        <v>73.851600000000005</v>
      </c>
      <c r="N30" s="24">
        <v>0</v>
      </c>
      <c r="O30" s="23">
        <v>0</v>
      </c>
      <c r="P30" s="25">
        <v>47</v>
      </c>
      <c r="Q30" s="26">
        <v>3.3216000000000001</v>
      </c>
      <c r="R30" s="22">
        <v>8</v>
      </c>
      <c r="S30" s="26">
        <v>0.56540000000000001</v>
      </c>
      <c r="T30" s="28">
        <v>3616</v>
      </c>
      <c r="U30" s="29">
        <v>99.971999999999994</v>
      </c>
    </row>
    <row r="31" spans="1:21" s="19" customFormat="1" ht="15" customHeight="1" x14ac:dyDescent="0.2">
      <c r="A31" s="18" t="s">
        <v>15</v>
      </c>
      <c r="B31" s="65" t="s">
        <v>40</v>
      </c>
      <c r="C31" s="68">
        <v>1557</v>
      </c>
      <c r="D31" s="55">
        <v>52</v>
      </c>
      <c r="E31" s="56">
        <v>3.3397999999999999</v>
      </c>
      <c r="F31" s="58">
        <v>20</v>
      </c>
      <c r="G31" s="56">
        <v>1.2845200000000001</v>
      </c>
      <c r="H31" s="57">
        <v>93</v>
      </c>
      <c r="I31" s="56">
        <v>5.9729999999999999</v>
      </c>
      <c r="J31" s="58">
        <v>486</v>
      </c>
      <c r="K31" s="56">
        <v>31.213899999999999</v>
      </c>
      <c r="L31" s="57">
        <v>829</v>
      </c>
      <c r="M31" s="56">
        <v>53.243400000000001</v>
      </c>
      <c r="N31" s="57">
        <v>0</v>
      </c>
      <c r="O31" s="56">
        <v>0</v>
      </c>
      <c r="P31" s="59">
        <v>77</v>
      </c>
      <c r="Q31" s="60">
        <v>4.9454000000000002</v>
      </c>
      <c r="R31" s="55">
        <v>38</v>
      </c>
      <c r="S31" s="60">
        <v>2.4405999999999999</v>
      </c>
      <c r="T31" s="63">
        <v>2170</v>
      </c>
      <c r="U31" s="64">
        <v>99.953999999999994</v>
      </c>
    </row>
    <row r="32" spans="1:21" s="19" customFormat="1" ht="15" customHeight="1" x14ac:dyDescent="0.2">
      <c r="A32" s="18" t="s">
        <v>15</v>
      </c>
      <c r="B32" s="20" t="s">
        <v>42</v>
      </c>
      <c r="C32" s="21">
        <v>243</v>
      </c>
      <c r="D32" s="22">
        <v>0</v>
      </c>
      <c r="E32" s="23">
        <v>0</v>
      </c>
      <c r="F32" s="24">
        <v>0</v>
      </c>
      <c r="G32" s="23">
        <v>0</v>
      </c>
      <c r="H32" s="24">
        <v>5</v>
      </c>
      <c r="I32" s="23">
        <v>2.0575999999999999</v>
      </c>
      <c r="J32" s="24">
        <v>145</v>
      </c>
      <c r="K32" s="23">
        <v>59.6708</v>
      </c>
      <c r="L32" s="30">
        <v>89</v>
      </c>
      <c r="M32" s="23">
        <v>36.625500000000002</v>
      </c>
      <c r="N32" s="30">
        <v>0</v>
      </c>
      <c r="O32" s="23">
        <v>0</v>
      </c>
      <c r="P32" s="32">
        <v>4</v>
      </c>
      <c r="Q32" s="26">
        <v>1.6460999999999999</v>
      </c>
      <c r="R32" s="31">
        <v>1</v>
      </c>
      <c r="S32" s="26">
        <v>0.41149999999999998</v>
      </c>
      <c r="T32" s="28">
        <v>978</v>
      </c>
      <c r="U32" s="29">
        <v>100</v>
      </c>
    </row>
    <row r="33" spans="1:21" s="19" customFormat="1" ht="15" customHeight="1" x14ac:dyDescent="0.2">
      <c r="A33" s="18" t="s">
        <v>15</v>
      </c>
      <c r="B33" s="65" t="s">
        <v>41</v>
      </c>
      <c r="C33" s="54">
        <v>1177</v>
      </c>
      <c r="D33" s="67">
        <v>5</v>
      </c>
      <c r="E33" s="56">
        <v>0.42480000000000001</v>
      </c>
      <c r="F33" s="57">
        <v>4</v>
      </c>
      <c r="G33" s="56">
        <v>0.33984999999999999</v>
      </c>
      <c r="H33" s="58">
        <v>19</v>
      </c>
      <c r="I33" s="56">
        <v>1.6143000000000001</v>
      </c>
      <c r="J33" s="57">
        <v>245</v>
      </c>
      <c r="K33" s="56">
        <v>20.8156</v>
      </c>
      <c r="L33" s="57">
        <v>848</v>
      </c>
      <c r="M33" s="56">
        <v>72.047600000000003</v>
      </c>
      <c r="N33" s="58">
        <v>1</v>
      </c>
      <c r="O33" s="56">
        <v>8.4959999999999994E-2</v>
      </c>
      <c r="P33" s="66">
        <v>55</v>
      </c>
      <c r="Q33" s="60">
        <v>4.6729000000000003</v>
      </c>
      <c r="R33" s="67">
        <v>2</v>
      </c>
      <c r="S33" s="60">
        <v>0.1699</v>
      </c>
      <c r="T33" s="63">
        <v>2372</v>
      </c>
      <c r="U33" s="64">
        <v>100</v>
      </c>
    </row>
    <row r="34" spans="1:21" s="19" customFormat="1" ht="15" customHeight="1" x14ac:dyDescent="0.2">
      <c r="A34" s="18" t="s">
        <v>15</v>
      </c>
      <c r="B34" s="20" t="s">
        <v>43</v>
      </c>
      <c r="C34" s="33">
        <v>101</v>
      </c>
      <c r="D34" s="22">
        <v>2</v>
      </c>
      <c r="E34" s="23">
        <v>1.9802</v>
      </c>
      <c r="F34" s="24">
        <v>0</v>
      </c>
      <c r="G34" s="23">
        <v>0</v>
      </c>
      <c r="H34" s="30">
        <v>2</v>
      </c>
      <c r="I34" s="23">
        <v>1.9802</v>
      </c>
      <c r="J34" s="24">
        <v>2</v>
      </c>
      <c r="K34" s="23">
        <v>1.9802</v>
      </c>
      <c r="L34" s="30">
        <v>95</v>
      </c>
      <c r="M34" s="23">
        <v>94.059399999999997</v>
      </c>
      <c r="N34" s="30">
        <v>0</v>
      </c>
      <c r="O34" s="23">
        <v>0</v>
      </c>
      <c r="P34" s="25">
        <v>0</v>
      </c>
      <c r="Q34" s="26">
        <v>0</v>
      </c>
      <c r="R34" s="31">
        <v>1</v>
      </c>
      <c r="S34" s="26">
        <v>0.99009999999999998</v>
      </c>
      <c r="T34" s="28">
        <v>825</v>
      </c>
      <c r="U34" s="29">
        <v>100</v>
      </c>
    </row>
    <row r="35" spans="1:21" s="19" customFormat="1" ht="15" customHeight="1" x14ac:dyDescent="0.2">
      <c r="A35" s="18" t="s">
        <v>15</v>
      </c>
      <c r="B35" s="65" t="s">
        <v>46</v>
      </c>
      <c r="C35" s="68">
        <v>546</v>
      </c>
      <c r="D35" s="67">
        <v>7</v>
      </c>
      <c r="E35" s="56">
        <v>1.2821</v>
      </c>
      <c r="F35" s="57">
        <v>8</v>
      </c>
      <c r="G35" s="56">
        <v>1.4652000000000001</v>
      </c>
      <c r="H35" s="58">
        <v>75</v>
      </c>
      <c r="I35" s="56">
        <v>13.7363</v>
      </c>
      <c r="J35" s="57">
        <v>67</v>
      </c>
      <c r="K35" s="56">
        <v>12.271100000000001</v>
      </c>
      <c r="L35" s="58">
        <v>308</v>
      </c>
      <c r="M35" s="56">
        <v>56.410299999999999</v>
      </c>
      <c r="N35" s="57">
        <v>0</v>
      </c>
      <c r="O35" s="56">
        <v>0</v>
      </c>
      <c r="P35" s="66">
        <v>81</v>
      </c>
      <c r="Q35" s="60">
        <v>14.8352</v>
      </c>
      <c r="R35" s="67">
        <v>18</v>
      </c>
      <c r="S35" s="60">
        <v>3.2967</v>
      </c>
      <c r="T35" s="63">
        <v>1064</v>
      </c>
      <c r="U35" s="64">
        <v>100</v>
      </c>
    </row>
    <row r="36" spans="1:21" s="19" customFormat="1" ht="15" customHeight="1" x14ac:dyDescent="0.2">
      <c r="A36" s="18" t="s">
        <v>15</v>
      </c>
      <c r="B36" s="20" t="s">
        <v>50</v>
      </c>
      <c r="C36" s="33">
        <v>962</v>
      </c>
      <c r="D36" s="31">
        <v>6</v>
      </c>
      <c r="E36" s="23">
        <v>0.62370000000000003</v>
      </c>
      <c r="F36" s="24">
        <v>19</v>
      </c>
      <c r="G36" s="23">
        <v>1.97505</v>
      </c>
      <c r="H36" s="24">
        <v>210</v>
      </c>
      <c r="I36" s="23">
        <v>21.829499999999999</v>
      </c>
      <c r="J36" s="30">
        <v>294</v>
      </c>
      <c r="K36" s="23">
        <v>30.561299999999999</v>
      </c>
      <c r="L36" s="30">
        <v>353</v>
      </c>
      <c r="M36" s="23">
        <v>36.694400000000002</v>
      </c>
      <c r="N36" s="24">
        <v>5</v>
      </c>
      <c r="O36" s="23">
        <v>0.51975000000000005</v>
      </c>
      <c r="P36" s="32">
        <v>75</v>
      </c>
      <c r="Q36" s="26">
        <v>7.7962999999999996</v>
      </c>
      <c r="R36" s="31">
        <v>164</v>
      </c>
      <c r="S36" s="26">
        <v>17.047799999999999</v>
      </c>
      <c r="T36" s="28">
        <v>658</v>
      </c>
      <c r="U36" s="29">
        <v>100</v>
      </c>
    </row>
    <row r="37" spans="1:21" s="19" customFormat="1" ht="15" customHeight="1" x14ac:dyDescent="0.2">
      <c r="A37" s="18" t="s">
        <v>15</v>
      </c>
      <c r="B37" s="65" t="s">
        <v>47</v>
      </c>
      <c r="C37" s="54">
        <v>224</v>
      </c>
      <c r="D37" s="55">
        <v>3</v>
      </c>
      <c r="E37" s="56">
        <v>1.3392999999999999</v>
      </c>
      <c r="F37" s="57">
        <v>4</v>
      </c>
      <c r="G37" s="56">
        <v>1.7857099999999999</v>
      </c>
      <c r="H37" s="57">
        <v>5</v>
      </c>
      <c r="I37" s="56">
        <v>2.2321</v>
      </c>
      <c r="J37" s="57">
        <v>5</v>
      </c>
      <c r="K37" s="56">
        <v>2.2321</v>
      </c>
      <c r="L37" s="57">
        <v>202</v>
      </c>
      <c r="M37" s="56">
        <v>90.178600000000003</v>
      </c>
      <c r="N37" s="58">
        <v>0</v>
      </c>
      <c r="O37" s="56">
        <v>0</v>
      </c>
      <c r="P37" s="66">
        <v>5</v>
      </c>
      <c r="Q37" s="60">
        <v>2.2321</v>
      </c>
      <c r="R37" s="67">
        <v>3</v>
      </c>
      <c r="S37" s="60">
        <v>1.3392999999999999</v>
      </c>
      <c r="T37" s="63">
        <v>483</v>
      </c>
      <c r="U37" s="64">
        <v>100</v>
      </c>
    </row>
    <row r="38" spans="1:21" s="19" customFormat="1" ht="15" customHeight="1" x14ac:dyDescent="0.2">
      <c r="A38" s="18" t="s">
        <v>15</v>
      </c>
      <c r="B38" s="20" t="s">
        <v>48</v>
      </c>
      <c r="C38" s="21">
        <v>1374</v>
      </c>
      <c r="D38" s="22">
        <v>0</v>
      </c>
      <c r="E38" s="23">
        <v>0</v>
      </c>
      <c r="F38" s="24">
        <v>73</v>
      </c>
      <c r="G38" s="23">
        <v>5.3129499999999998</v>
      </c>
      <c r="H38" s="24">
        <v>198</v>
      </c>
      <c r="I38" s="23">
        <v>14.410500000000001</v>
      </c>
      <c r="J38" s="24">
        <v>329</v>
      </c>
      <c r="K38" s="23">
        <v>23.944700000000001</v>
      </c>
      <c r="L38" s="24">
        <v>745</v>
      </c>
      <c r="M38" s="23">
        <v>54.221299999999999</v>
      </c>
      <c r="N38" s="24">
        <v>0</v>
      </c>
      <c r="O38" s="23">
        <v>0</v>
      </c>
      <c r="P38" s="25">
        <v>29</v>
      </c>
      <c r="Q38" s="26">
        <v>2.1105999999999998</v>
      </c>
      <c r="R38" s="31">
        <v>3</v>
      </c>
      <c r="S38" s="26">
        <v>0.21829999999999999</v>
      </c>
      <c r="T38" s="28">
        <v>2577</v>
      </c>
      <c r="U38" s="29">
        <v>97.671999999999997</v>
      </c>
    </row>
    <row r="39" spans="1:21" s="19" customFormat="1" ht="15" customHeight="1" x14ac:dyDescent="0.2">
      <c r="A39" s="18" t="s">
        <v>15</v>
      </c>
      <c r="B39" s="65" t="s">
        <v>49</v>
      </c>
      <c r="C39" s="54">
        <v>115</v>
      </c>
      <c r="D39" s="67">
        <v>6</v>
      </c>
      <c r="E39" s="56">
        <v>5.2173999999999996</v>
      </c>
      <c r="F39" s="57">
        <v>0</v>
      </c>
      <c r="G39" s="56">
        <v>0</v>
      </c>
      <c r="H39" s="58">
        <v>58</v>
      </c>
      <c r="I39" s="56">
        <v>50.434800000000003</v>
      </c>
      <c r="J39" s="57">
        <v>6</v>
      </c>
      <c r="K39" s="56">
        <v>5.2173999999999996</v>
      </c>
      <c r="L39" s="58">
        <v>44</v>
      </c>
      <c r="M39" s="56">
        <v>38.260899999999999</v>
      </c>
      <c r="N39" s="57">
        <v>0</v>
      </c>
      <c r="O39" s="56">
        <v>0</v>
      </c>
      <c r="P39" s="66">
        <v>1</v>
      </c>
      <c r="Q39" s="60">
        <v>0.86960000000000004</v>
      </c>
      <c r="R39" s="55">
        <v>8</v>
      </c>
      <c r="S39" s="60">
        <v>6.9565000000000001</v>
      </c>
      <c r="T39" s="63">
        <v>880</v>
      </c>
      <c r="U39" s="64">
        <v>100</v>
      </c>
    </row>
    <row r="40" spans="1:21" s="19" customFormat="1" ht="15" customHeight="1" x14ac:dyDescent="0.2">
      <c r="A40" s="18" t="s">
        <v>15</v>
      </c>
      <c r="B40" s="20" t="s">
        <v>51</v>
      </c>
      <c r="C40" s="33">
        <v>1804</v>
      </c>
      <c r="D40" s="22">
        <v>2</v>
      </c>
      <c r="E40" s="23">
        <v>0.1109</v>
      </c>
      <c r="F40" s="24">
        <v>2</v>
      </c>
      <c r="G40" s="23">
        <v>0.11086</v>
      </c>
      <c r="H40" s="24">
        <v>179</v>
      </c>
      <c r="I40" s="23">
        <v>9.9223999999999997</v>
      </c>
      <c r="J40" s="30">
        <v>485</v>
      </c>
      <c r="K40" s="23">
        <v>26.884699999999999</v>
      </c>
      <c r="L40" s="30">
        <v>1082</v>
      </c>
      <c r="M40" s="23">
        <v>59.977800000000002</v>
      </c>
      <c r="N40" s="24">
        <v>2</v>
      </c>
      <c r="O40" s="23">
        <v>0.11086</v>
      </c>
      <c r="P40" s="25">
        <v>52</v>
      </c>
      <c r="Q40" s="26">
        <v>2.8824999999999998</v>
      </c>
      <c r="R40" s="31">
        <v>10</v>
      </c>
      <c r="S40" s="26">
        <v>0.55430000000000001</v>
      </c>
      <c r="T40" s="28">
        <v>4916</v>
      </c>
      <c r="U40" s="29">
        <v>100</v>
      </c>
    </row>
    <row r="41" spans="1:21" s="19" customFormat="1" ht="15" customHeight="1" x14ac:dyDescent="0.2">
      <c r="A41" s="18" t="s">
        <v>15</v>
      </c>
      <c r="B41" s="65" t="s">
        <v>44</v>
      </c>
      <c r="C41" s="54">
        <v>332</v>
      </c>
      <c r="D41" s="67">
        <v>115</v>
      </c>
      <c r="E41" s="56">
        <v>34.638599999999997</v>
      </c>
      <c r="F41" s="57">
        <v>2</v>
      </c>
      <c r="G41" s="56">
        <v>0.60241</v>
      </c>
      <c r="H41" s="57">
        <v>11</v>
      </c>
      <c r="I41" s="56">
        <v>3.3132999999999999</v>
      </c>
      <c r="J41" s="57">
        <v>83</v>
      </c>
      <c r="K41" s="56">
        <v>25</v>
      </c>
      <c r="L41" s="58">
        <v>105</v>
      </c>
      <c r="M41" s="56">
        <v>31.6265</v>
      </c>
      <c r="N41" s="58">
        <v>0</v>
      </c>
      <c r="O41" s="56">
        <v>0</v>
      </c>
      <c r="P41" s="59">
        <v>16</v>
      </c>
      <c r="Q41" s="60">
        <v>4.8193000000000001</v>
      </c>
      <c r="R41" s="55">
        <v>9</v>
      </c>
      <c r="S41" s="60">
        <v>2.7107999999999999</v>
      </c>
      <c r="T41" s="63">
        <v>2618</v>
      </c>
      <c r="U41" s="64">
        <v>100</v>
      </c>
    </row>
    <row r="42" spans="1:21" s="19" customFormat="1" ht="15" customHeight="1" x14ac:dyDescent="0.2">
      <c r="A42" s="18" t="s">
        <v>15</v>
      </c>
      <c r="B42" s="20" t="s">
        <v>45</v>
      </c>
      <c r="C42" s="33">
        <v>84</v>
      </c>
      <c r="D42" s="22">
        <v>7</v>
      </c>
      <c r="E42" s="23">
        <v>8.3332999999999995</v>
      </c>
      <c r="F42" s="24">
        <v>1</v>
      </c>
      <c r="G42" s="23">
        <v>1.19048</v>
      </c>
      <c r="H42" s="24">
        <v>2</v>
      </c>
      <c r="I42" s="23">
        <v>2.3809999999999998</v>
      </c>
      <c r="J42" s="30">
        <v>4</v>
      </c>
      <c r="K42" s="23">
        <v>4.7618999999999998</v>
      </c>
      <c r="L42" s="30">
        <v>70</v>
      </c>
      <c r="M42" s="23">
        <v>83.333299999999994</v>
      </c>
      <c r="N42" s="30">
        <v>0</v>
      </c>
      <c r="O42" s="23">
        <v>0</v>
      </c>
      <c r="P42" s="25">
        <v>0</v>
      </c>
      <c r="Q42" s="26">
        <v>0</v>
      </c>
      <c r="R42" s="31">
        <v>3</v>
      </c>
      <c r="S42" s="26">
        <v>3.5714000000000001</v>
      </c>
      <c r="T42" s="28">
        <v>481</v>
      </c>
      <c r="U42" s="29">
        <v>100</v>
      </c>
    </row>
    <row r="43" spans="1:21" s="19" customFormat="1" ht="15" customHeight="1" x14ac:dyDescent="0.2">
      <c r="A43" s="18" t="s">
        <v>15</v>
      </c>
      <c r="B43" s="65" t="s">
        <v>52</v>
      </c>
      <c r="C43" s="54">
        <v>1792</v>
      </c>
      <c r="D43" s="55">
        <v>2</v>
      </c>
      <c r="E43" s="56">
        <v>0.1116</v>
      </c>
      <c r="F43" s="57">
        <v>4</v>
      </c>
      <c r="G43" s="56">
        <v>0.22320999999999999</v>
      </c>
      <c r="H43" s="58">
        <v>41</v>
      </c>
      <c r="I43" s="56">
        <v>2.2879</v>
      </c>
      <c r="J43" s="57">
        <v>774</v>
      </c>
      <c r="K43" s="56">
        <v>43.192</v>
      </c>
      <c r="L43" s="57">
        <v>875</v>
      </c>
      <c r="M43" s="56">
        <v>48.828099999999999</v>
      </c>
      <c r="N43" s="57">
        <v>0</v>
      </c>
      <c r="O43" s="56">
        <v>0</v>
      </c>
      <c r="P43" s="59">
        <v>96</v>
      </c>
      <c r="Q43" s="60">
        <v>5.3571</v>
      </c>
      <c r="R43" s="67">
        <v>24</v>
      </c>
      <c r="S43" s="60">
        <v>1.3392999999999999</v>
      </c>
      <c r="T43" s="63">
        <v>3631</v>
      </c>
      <c r="U43" s="64">
        <v>100</v>
      </c>
    </row>
    <row r="44" spans="1:21" s="19" customFormat="1" ht="15" customHeight="1" x14ac:dyDescent="0.2">
      <c r="A44" s="18" t="s">
        <v>15</v>
      </c>
      <c r="B44" s="20" t="s">
        <v>53</v>
      </c>
      <c r="C44" s="21">
        <v>235</v>
      </c>
      <c r="D44" s="22">
        <v>35</v>
      </c>
      <c r="E44" s="23">
        <v>14.893599999999999</v>
      </c>
      <c r="F44" s="30">
        <v>0</v>
      </c>
      <c r="G44" s="23">
        <v>0</v>
      </c>
      <c r="H44" s="24">
        <v>10</v>
      </c>
      <c r="I44" s="23">
        <v>4.2553000000000001</v>
      </c>
      <c r="J44" s="24">
        <v>29</v>
      </c>
      <c r="K44" s="23">
        <v>12.340400000000001</v>
      </c>
      <c r="L44" s="24">
        <v>140</v>
      </c>
      <c r="M44" s="23">
        <v>59.5745</v>
      </c>
      <c r="N44" s="30">
        <v>0</v>
      </c>
      <c r="O44" s="23">
        <v>0</v>
      </c>
      <c r="P44" s="32">
        <v>21</v>
      </c>
      <c r="Q44" s="26">
        <v>8.9361999999999995</v>
      </c>
      <c r="R44" s="31">
        <v>9</v>
      </c>
      <c r="S44" s="26">
        <v>3.8298000000000001</v>
      </c>
      <c r="T44" s="28">
        <v>1815</v>
      </c>
      <c r="U44" s="29">
        <v>100</v>
      </c>
    </row>
    <row r="45" spans="1:21" s="19" customFormat="1" ht="15" customHeight="1" x14ac:dyDescent="0.2">
      <c r="A45" s="18" t="s">
        <v>15</v>
      </c>
      <c r="B45" s="65" t="s">
        <v>54</v>
      </c>
      <c r="C45" s="54">
        <v>1065</v>
      </c>
      <c r="D45" s="67">
        <v>14</v>
      </c>
      <c r="E45" s="56">
        <v>1.3146</v>
      </c>
      <c r="F45" s="57">
        <v>20</v>
      </c>
      <c r="G45" s="56">
        <v>1.8779300000000001</v>
      </c>
      <c r="H45" s="58">
        <v>142</v>
      </c>
      <c r="I45" s="56">
        <v>13.333299999999999</v>
      </c>
      <c r="J45" s="57">
        <v>87</v>
      </c>
      <c r="K45" s="56">
        <v>8.1690000000000005</v>
      </c>
      <c r="L45" s="58">
        <v>700</v>
      </c>
      <c r="M45" s="56">
        <v>65.727699999999999</v>
      </c>
      <c r="N45" s="57">
        <v>3</v>
      </c>
      <c r="O45" s="56">
        <v>0.28169</v>
      </c>
      <c r="P45" s="59">
        <v>99</v>
      </c>
      <c r="Q45" s="60">
        <v>9.2957999999999998</v>
      </c>
      <c r="R45" s="55">
        <v>61</v>
      </c>
      <c r="S45" s="60">
        <v>5.7276999999999996</v>
      </c>
      <c r="T45" s="63">
        <v>1283</v>
      </c>
      <c r="U45" s="64">
        <v>100</v>
      </c>
    </row>
    <row r="46" spans="1:21" s="19" customFormat="1" ht="15" customHeight="1" x14ac:dyDescent="0.2">
      <c r="A46" s="18" t="s">
        <v>15</v>
      </c>
      <c r="B46" s="20" t="s">
        <v>55</v>
      </c>
      <c r="C46" s="21">
        <v>1316</v>
      </c>
      <c r="D46" s="22">
        <v>0</v>
      </c>
      <c r="E46" s="23">
        <v>0</v>
      </c>
      <c r="F46" s="24">
        <v>11</v>
      </c>
      <c r="G46" s="23">
        <v>0.83587</v>
      </c>
      <c r="H46" s="24">
        <v>121</v>
      </c>
      <c r="I46" s="23">
        <v>9.1944999999999997</v>
      </c>
      <c r="J46" s="24">
        <v>340</v>
      </c>
      <c r="K46" s="23">
        <v>25.835899999999999</v>
      </c>
      <c r="L46" s="30">
        <v>797</v>
      </c>
      <c r="M46" s="23">
        <v>60.5623</v>
      </c>
      <c r="N46" s="30">
        <v>0</v>
      </c>
      <c r="O46" s="23">
        <v>0</v>
      </c>
      <c r="P46" s="32">
        <v>47</v>
      </c>
      <c r="Q46" s="26">
        <v>3.5714000000000001</v>
      </c>
      <c r="R46" s="22">
        <v>21</v>
      </c>
      <c r="S46" s="26">
        <v>1.5956999999999999</v>
      </c>
      <c r="T46" s="28">
        <v>3027</v>
      </c>
      <c r="U46" s="29">
        <v>92.798000000000002</v>
      </c>
    </row>
    <row r="47" spans="1:21" s="19" customFormat="1" ht="15" customHeight="1" x14ac:dyDescent="0.2">
      <c r="A47" s="18" t="s">
        <v>15</v>
      </c>
      <c r="B47" s="65" t="s">
        <v>56</v>
      </c>
      <c r="C47" s="68">
        <v>320</v>
      </c>
      <c r="D47" s="55">
        <v>1</v>
      </c>
      <c r="E47" s="56">
        <v>0.3125</v>
      </c>
      <c r="F47" s="58">
        <v>1</v>
      </c>
      <c r="G47" s="56">
        <v>0.3125</v>
      </c>
      <c r="H47" s="58">
        <v>47</v>
      </c>
      <c r="I47" s="56">
        <v>14.6875</v>
      </c>
      <c r="J47" s="58">
        <v>33</v>
      </c>
      <c r="K47" s="56">
        <v>10.3125</v>
      </c>
      <c r="L47" s="58">
        <v>223</v>
      </c>
      <c r="M47" s="56">
        <v>69.6875</v>
      </c>
      <c r="N47" s="57">
        <v>1</v>
      </c>
      <c r="O47" s="56">
        <v>0.3125</v>
      </c>
      <c r="P47" s="59">
        <v>14</v>
      </c>
      <c r="Q47" s="60">
        <v>4.375</v>
      </c>
      <c r="R47" s="67">
        <v>12</v>
      </c>
      <c r="S47" s="60">
        <v>3.75</v>
      </c>
      <c r="T47" s="63">
        <v>308</v>
      </c>
      <c r="U47" s="64">
        <v>100</v>
      </c>
    </row>
    <row r="48" spans="1:21" s="19" customFormat="1" ht="15" customHeight="1" x14ac:dyDescent="0.2">
      <c r="A48" s="18" t="s">
        <v>15</v>
      </c>
      <c r="B48" s="20" t="s">
        <v>57</v>
      </c>
      <c r="C48" s="21">
        <v>334</v>
      </c>
      <c r="D48" s="31">
        <v>1</v>
      </c>
      <c r="E48" s="23">
        <v>0.2994</v>
      </c>
      <c r="F48" s="24">
        <v>1</v>
      </c>
      <c r="G48" s="23">
        <v>0.2994</v>
      </c>
      <c r="H48" s="30">
        <v>6</v>
      </c>
      <c r="I48" s="23">
        <v>1.7964</v>
      </c>
      <c r="J48" s="24">
        <v>166</v>
      </c>
      <c r="K48" s="23">
        <v>49.700600000000001</v>
      </c>
      <c r="L48" s="24">
        <v>142</v>
      </c>
      <c r="M48" s="23">
        <v>42.515000000000001</v>
      </c>
      <c r="N48" s="30">
        <v>0</v>
      </c>
      <c r="O48" s="23">
        <v>0</v>
      </c>
      <c r="P48" s="32">
        <v>18</v>
      </c>
      <c r="Q48" s="26">
        <v>5.3891999999999998</v>
      </c>
      <c r="R48" s="31">
        <v>5</v>
      </c>
      <c r="S48" s="26">
        <v>1.4970000000000001</v>
      </c>
      <c r="T48" s="28">
        <v>1236</v>
      </c>
      <c r="U48" s="29">
        <v>100</v>
      </c>
    </row>
    <row r="49" spans="1:23" s="19" customFormat="1" ht="15" customHeight="1" x14ac:dyDescent="0.2">
      <c r="A49" s="18" t="s">
        <v>15</v>
      </c>
      <c r="B49" s="65" t="s">
        <v>58</v>
      </c>
      <c r="C49" s="68">
        <v>65</v>
      </c>
      <c r="D49" s="55">
        <v>12</v>
      </c>
      <c r="E49" s="56">
        <v>18.461500000000001</v>
      </c>
      <c r="F49" s="57">
        <v>0</v>
      </c>
      <c r="G49" s="56">
        <v>0</v>
      </c>
      <c r="H49" s="57">
        <v>3</v>
      </c>
      <c r="I49" s="56">
        <v>4.6154000000000002</v>
      </c>
      <c r="J49" s="57">
        <v>1</v>
      </c>
      <c r="K49" s="56">
        <v>1.5385</v>
      </c>
      <c r="L49" s="58">
        <v>48</v>
      </c>
      <c r="M49" s="56">
        <v>73.846199999999996</v>
      </c>
      <c r="N49" s="58">
        <v>0</v>
      </c>
      <c r="O49" s="56">
        <v>0</v>
      </c>
      <c r="P49" s="59">
        <v>1</v>
      </c>
      <c r="Q49" s="60">
        <v>1.5385</v>
      </c>
      <c r="R49" s="67">
        <v>0</v>
      </c>
      <c r="S49" s="60">
        <v>0</v>
      </c>
      <c r="T49" s="63">
        <v>688</v>
      </c>
      <c r="U49" s="64">
        <v>100</v>
      </c>
    </row>
    <row r="50" spans="1:23" s="19" customFormat="1" ht="15" customHeight="1" x14ac:dyDescent="0.2">
      <c r="A50" s="18" t="s">
        <v>15</v>
      </c>
      <c r="B50" s="20" t="s">
        <v>59</v>
      </c>
      <c r="C50" s="21">
        <v>909</v>
      </c>
      <c r="D50" s="22">
        <v>1</v>
      </c>
      <c r="E50" s="23">
        <v>0.11</v>
      </c>
      <c r="F50" s="24">
        <v>8</v>
      </c>
      <c r="G50" s="23">
        <v>0.88009000000000004</v>
      </c>
      <c r="H50" s="30">
        <v>12</v>
      </c>
      <c r="I50" s="23">
        <v>1.3201000000000001</v>
      </c>
      <c r="J50" s="24">
        <v>327</v>
      </c>
      <c r="K50" s="23">
        <v>35.973599999999998</v>
      </c>
      <c r="L50" s="24">
        <v>540</v>
      </c>
      <c r="M50" s="23">
        <v>59.405900000000003</v>
      </c>
      <c r="N50" s="30">
        <v>0</v>
      </c>
      <c r="O50" s="23">
        <v>0</v>
      </c>
      <c r="P50" s="32">
        <v>21</v>
      </c>
      <c r="Q50" s="26">
        <v>2.3102</v>
      </c>
      <c r="R50" s="22">
        <v>12</v>
      </c>
      <c r="S50" s="26">
        <v>1.3201000000000001</v>
      </c>
      <c r="T50" s="28">
        <v>1818</v>
      </c>
      <c r="U50" s="29">
        <v>100</v>
      </c>
    </row>
    <row r="51" spans="1:23" s="19" customFormat="1" ht="15" customHeight="1" x14ac:dyDescent="0.2">
      <c r="A51" s="18" t="s">
        <v>15</v>
      </c>
      <c r="B51" s="65" t="s">
        <v>60</v>
      </c>
      <c r="C51" s="54">
        <v>4552</v>
      </c>
      <c r="D51" s="55">
        <v>20</v>
      </c>
      <c r="E51" s="56">
        <v>0.43940000000000001</v>
      </c>
      <c r="F51" s="58">
        <v>52</v>
      </c>
      <c r="G51" s="56">
        <v>1.14236</v>
      </c>
      <c r="H51" s="57">
        <v>1444</v>
      </c>
      <c r="I51" s="56">
        <v>31.722300000000001</v>
      </c>
      <c r="J51" s="57">
        <v>1095</v>
      </c>
      <c r="K51" s="56">
        <v>24.055399999999999</v>
      </c>
      <c r="L51" s="57">
        <v>1787</v>
      </c>
      <c r="M51" s="56">
        <v>39.2575</v>
      </c>
      <c r="N51" s="58">
        <v>1</v>
      </c>
      <c r="O51" s="56">
        <v>2.197E-2</v>
      </c>
      <c r="P51" s="59">
        <v>153</v>
      </c>
      <c r="Q51" s="60">
        <v>3.3612000000000002</v>
      </c>
      <c r="R51" s="55">
        <v>247</v>
      </c>
      <c r="S51" s="60">
        <v>5.4261999999999997</v>
      </c>
      <c r="T51" s="63">
        <v>8616</v>
      </c>
      <c r="U51" s="64">
        <v>100</v>
      </c>
    </row>
    <row r="52" spans="1:23" s="19" customFormat="1" ht="15" customHeight="1" x14ac:dyDescent="0.2">
      <c r="A52" s="18" t="s">
        <v>15</v>
      </c>
      <c r="B52" s="20" t="s">
        <v>61</v>
      </c>
      <c r="C52" s="21">
        <v>391</v>
      </c>
      <c r="D52" s="31">
        <v>4</v>
      </c>
      <c r="E52" s="23">
        <v>1.0229999999999999</v>
      </c>
      <c r="F52" s="24">
        <v>4</v>
      </c>
      <c r="G52" s="23">
        <v>1.02302</v>
      </c>
      <c r="H52" s="30">
        <v>26</v>
      </c>
      <c r="I52" s="23">
        <v>6.6496000000000004</v>
      </c>
      <c r="J52" s="30">
        <v>9</v>
      </c>
      <c r="K52" s="23">
        <v>2.3018000000000001</v>
      </c>
      <c r="L52" s="24">
        <v>342</v>
      </c>
      <c r="M52" s="23">
        <v>87.468000000000004</v>
      </c>
      <c r="N52" s="30">
        <v>1</v>
      </c>
      <c r="O52" s="23">
        <v>0.25574999999999998</v>
      </c>
      <c r="P52" s="25">
        <v>5</v>
      </c>
      <c r="Q52" s="26">
        <v>1.2787999999999999</v>
      </c>
      <c r="R52" s="22">
        <v>13</v>
      </c>
      <c r="S52" s="26">
        <v>3.3248000000000002</v>
      </c>
      <c r="T52" s="28">
        <v>1009</v>
      </c>
      <c r="U52" s="29">
        <v>100</v>
      </c>
    </row>
    <row r="53" spans="1:23" s="19" customFormat="1" ht="15" customHeight="1" x14ac:dyDescent="0.2">
      <c r="A53" s="18" t="s">
        <v>15</v>
      </c>
      <c r="B53" s="65" t="s">
        <v>62</v>
      </c>
      <c r="C53" s="68">
        <v>266</v>
      </c>
      <c r="D53" s="67">
        <v>0</v>
      </c>
      <c r="E53" s="56">
        <v>0</v>
      </c>
      <c r="F53" s="57">
        <v>0</v>
      </c>
      <c r="G53" s="56">
        <v>0</v>
      </c>
      <c r="H53" s="58">
        <v>1</v>
      </c>
      <c r="I53" s="56">
        <v>0.37590000000000001</v>
      </c>
      <c r="J53" s="57">
        <v>0</v>
      </c>
      <c r="K53" s="56">
        <v>0</v>
      </c>
      <c r="L53" s="58">
        <v>260</v>
      </c>
      <c r="M53" s="56">
        <v>97.744399999999999</v>
      </c>
      <c r="N53" s="58">
        <v>0</v>
      </c>
      <c r="O53" s="56">
        <v>0</v>
      </c>
      <c r="P53" s="59">
        <v>5</v>
      </c>
      <c r="Q53" s="60">
        <v>1.8796999999999999</v>
      </c>
      <c r="R53" s="67">
        <v>0</v>
      </c>
      <c r="S53" s="60">
        <v>0</v>
      </c>
      <c r="T53" s="63">
        <v>306</v>
      </c>
      <c r="U53" s="64">
        <v>100</v>
      </c>
    </row>
    <row r="54" spans="1:23" s="19" customFormat="1" ht="15" customHeight="1" x14ac:dyDescent="0.2">
      <c r="A54" s="18" t="s">
        <v>15</v>
      </c>
      <c r="B54" s="20" t="s">
        <v>63</v>
      </c>
      <c r="C54" s="21">
        <v>697</v>
      </c>
      <c r="D54" s="31">
        <v>0</v>
      </c>
      <c r="E54" s="23">
        <v>0</v>
      </c>
      <c r="F54" s="24">
        <v>10</v>
      </c>
      <c r="G54" s="34">
        <v>1.43472</v>
      </c>
      <c r="H54" s="30">
        <v>41</v>
      </c>
      <c r="I54" s="34">
        <v>5.8823999999999996</v>
      </c>
      <c r="J54" s="24">
        <v>316</v>
      </c>
      <c r="K54" s="23">
        <v>45.337200000000003</v>
      </c>
      <c r="L54" s="24">
        <v>287</v>
      </c>
      <c r="M54" s="23">
        <v>41.176499999999997</v>
      </c>
      <c r="N54" s="24">
        <v>0</v>
      </c>
      <c r="O54" s="23">
        <v>0</v>
      </c>
      <c r="P54" s="32">
        <v>43</v>
      </c>
      <c r="Q54" s="26">
        <v>6.1692999999999998</v>
      </c>
      <c r="R54" s="22">
        <v>30</v>
      </c>
      <c r="S54" s="26">
        <v>4.3041999999999998</v>
      </c>
      <c r="T54" s="28">
        <v>1971</v>
      </c>
      <c r="U54" s="29">
        <v>100</v>
      </c>
    </row>
    <row r="55" spans="1:23" s="19" customFormat="1" ht="15" customHeight="1" x14ac:dyDescent="0.2">
      <c r="A55" s="18" t="s">
        <v>15</v>
      </c>
      <c r="B55" s="65" t="s">
        <v>64</v>
      </c>
      <c r="C55" s="54">
        <v>1645</v>
      </c>
      <c r="D55" s="55">
        <v>29</v>
      </c>
      <c r="E55" s="56">
        <v>1.7628999999999999</v>
      </c>
      <c r="F55" s="57">
        <v>35</v>
      </c>
      <c r="G55" s="56">
        <v>2.1276600000000001</v>
      </c>
      <c r="H55" s="58">
        <v>250</v>
      </c>
      <c r="I55" s="56">
        <v>15.1976</v>
      </c>
      <c r="J55" s="58">
        <v>108</v>
      </c>
      <c r="K55" s="56">
        <v>6.5652999999999997</v>
      </c>
      <c r="L55" s="57">
        <v>1036</v>
      </c>
      <c r="M55" s="56">
        <v>62.978700000000003</v>
      </c>
      <c r="N55" s="57">
        <v>9</v>
      </c>
      <c r="O55" s="56">
        <v>0.54710999999999999</v>
      </c>
      <c r="P55" s="66">
        <v>178</v>
      </c>
      <c r="Q55" s="60">
        <v>10.8207</v>
      </c>
      <c r="R55" s="55">
        <v>55</v>
      </c>
      <c r="S55" s="60">
        <v>3.3435000000000001</v>
      </c>
      <c r="T55" s="63">
        <v>2305</v>
      </c>
      <c r="U55" s="64">
        <v>100</v>
      </c>
    </row>
    <row r="56" spans="1:23" s="19" customFormat="1" ht="15" customHeight="1" x14ac:dyDescent="0.2">
      <c r="A56" s="18" t="s">
        <v>15</v>
      </c>
      <c r="B56" s="20" t="s">
        <v>65</v>
      </c>
      <c r="C56" s="21">
        <v>221</v>
      </c>
      <c r="D56" s="22">
        <v>0</v>
      </c>
      <c r="E56" s="23">
        <v>0</v>
      </c>
      <c r="F56" s="24">
        <v>0</v>
      </c>
      <c r="G56" s="23">
        <v>0</v>
      </c>
      <c r="H56" s="24">
        <v>1</v>
      </c>
      <c r="I56" s="23">
        <v>0.45250000000000001</v>
      </c>
      <c r="J56" s="30">
        <v>13</v>
      </c>
      <c r="K56" s="23">
        <v>5.8823999999999996</v>
      </c>
      <c r="L56" s="24">
        <v>197</v>
      </c>
      <c r="M56" s="23">
        <v>89.140299999999996</v>
      </c>
      <c r="N56" s="30">
        <v>0</v>
      </c>
      <c r="O56" s="23">
        <v>0</v>
      </c>
      <c r="P56" s="25">
        <v>10</v>
      </c>
      <c r="Q56" s="26">
        <v>4.5248999999999997</v>
      </c>
      <c r="R56" s="31">
        <v>0</v>
      </c>
      <c r="S56" s="26">
        <v>0</v>
      </c>
      <c r="T56" s="28">
        <v>720</v>
      </c>
      <c r="U56" s="29">
        <v>100</v>
      </c>
    </row>
    <row r="57" spans="1:23" s="19" customFormat="1" ht="15" customHeight="1" x14ac:dyDescent="0.2">
      <c r="A57" s="18" t="s">
        <v>15</v>
      </c>
      <c r="B57" s="65" t="s">
        <v>66</v>
      </c>
      <c r="C57" s="54">
        <v>2236</v>
      </c>
      <c r="D57" s="55">
        <v>39</v>
      </c>
      <c r="E57" s="56">
        <v>1.7442</v>
      </c>
      <c r="F57" s="58">
        <v>25</v>
      </c>
      <c r="G57" s="56">
        <v>1.1180699999999999</v>
      </c>
      <c r="H57" s="57">
        <v>183</v>
      </c>
      <c r="I57" s="56">
        <v>8.1843000000000004</v>
      </c>
      <c r="J57" s="57">
        <v>499</v>
      </c>
      <c r="K57" s="56">
        <v>22.316600000000001</v>
      </c>
      <c r="L57" s="57">
        <v>1367</v>
      </c>
      <c r="M57" s="56">
        <v>61.136000000000003</v>
      </c>
      <c r="N57" s="57">
        <v>0</v>
      </c>
      <c r="O57" s="56">
        <v>0</v>
      </c>
      <c r="P57" s="66">
        <v>123</v>
      </c>
      <c r="Q57" s="60">
        <v>5.5008999999999997</v>
      </c>
      <c r="R57" s="67">
        <v>51</v>
      </c>
      <c r="S57" s="60">
        <v>2.2808999999999999</v>
      </c>
      <c r="T57" s="63">
        <v>2232</v>
      </c>
      <c r="U57" s="64">
        <v>100</v>
      </c>
    </row>
    <row r="58" spans="1:23" s="19" customFormat="1" ht="15" customHeight="1" thickBot="1" x14ac:dyDescent="0.25">
      <c r="A58" s="18" t="s">
        <v>15</v>
      </c>
      <c r="B58" s="35" t="s">
        <v>67</v>
      </c>
      <c r="C58" s="69">
        <v>161</v>
      </c>
      <c r="D58" s="70">
        <v>11</v>
      </c>
      <c r="E58" s="37">
        <v>6.8323</v>
      </c>
      <c r="F58" s="38">
        <v>1</v>
      </c>
      <c r="G58" s="37">
        <v>0.62112000000000001</v>
      </c>
      <c r="H58" s="39">
        <v>12</v>
      </c>
      <c r="I58" s="37">
        <v>7.4534000000000002</v>
      </c>
      <c r="J58" s="38">
        <v>3</v>
      </c>
      <c r="K58" s="37">
        <v>1.8633999999999999</v>
      </c>
      <c r="L58" s="38">
        <v>132</v>
      </c>
      <c r="M58" s="37">
        <v>81.9876</v>
      </c>
      <c r="N58" s="38">
        <v>0</v>
      </c>
      <c r="O58" s="37">
        <v>0</v>
      </c>
      <c r="P58" s="40">
        <v>2</v>
      </c>
      <c r="Q58" s="41">
        <v>1.2422</v>
      </c>
      <c r="R58" s="36">
        <v>1</v>
      </c>
      <c r="S58" s="41">
        <v>0.62109999999999999</v>
      </c>
      <c r="T58" s="43">
        <v>365</v>
      </c>
      <c r="U58" s="44">
        <v>100</v>
      </c>
    </row>
    <row r="59" spans="1:23" s="46" customFormat="1" ht="15" customHeight="1" x14ac:dyDescent="0.2">
      <c r="A59" s="48"/>
      <c r="B59" s="52"/>
      <c r="C59" s="45"/>
      <c r="D59" s="45"/>
      <c r="E59" s="45"/>
      <c r="F59" s="45"/>
      <c r="G59" s="45"/>
      <c r="H59" s="45"/>
      <c r="I59" s="45"/>
      <c r="J59" s="45"/>
      <c r="K59" s="45"/>
      <c r="L59" s="45"/>
      <c r="M59" s="45"/>
      <c r="N59" s="45"/>
      <c r="O59" s="45"/>
      <c r="P59" s="45"/>
      <c r="Q59" s="45"/>
      <c r="R59" s="50"/>
      <c r="S59" s="51"/>
      <c r="T59" s="45"/>
      <c r="U59" s="45"/>
    </row>
    <row r="60" spans="1:23" s="46" customFormat="1" ht="15" customHeight="1" x14ac:dyDescent="0.2">
      <c r="A60" s="48"/>
      <c r="B60" s="49" t="str">
        <f>CONCATENATE("NOTE: Table reads (for US Totals):  Of all ",IF(ISTEXT(C7),LEFT(C7,3),TEXT(C7,"#,##0"))," public school students ", A7, ", ", IF(ISTEXT(D7),LEFT(D7,3),TEXT(D7,"#,##0"))," (", TEXT(E7,"0.0"),"%) were American Indian or Alaska Native.")</f>
        <v>NOTE: Table reads (for US Totals):  Of all 44,996 public school students served under IDEA subjected to physical restraint, 558 (1.2%) were American Indian or Alaska Native.</v>
      </c>
      <c r="C60" s="45"/>
      <c r="D60" s="45"/>
      <c r="E60" s="45"/>
      <c r="F60" s="45"/>
      <c r="G60" s="45"/>
      <c r="H60" s="45"/>
      <c r="I60" s="45"/>
      <c r="J60" s="45"/>
      <c r="K60" s="45"/>
      <c r="L60" s="45"/>
      <c r="M60" s="45"/>
      <c r="N60" s="45"/>
      <c r="O60" s="45"/>
      <c r="P60" s="45"/>
      <c r="Q60" s="45"/>
      <c r="R60" s="45"/>
      <c r="S60" s="45"/>
      <c r="T60" s="50"/>
      <c r="U60" s="51"/>
    </row>
    <row r="61" spans="1:23" s="19" customFormat="1" ht="15" customHeight="1" x14ac:dyDescent="0.2">
      <c r="A61" s="18"/>
      <c r="B61" s="78" t="s">
        <v>77</v>
      </c>
      <c r="C61" s="78"/>
      <c r="D61" s="78"/>
      <c r="E61" s="78"/>
      <c r="F61" s="78"/>
      <c r="G61" s="78"/>
      <c r="H61" s="78"/>
      <c r="I61" s="78"/>
      <c r="J61" s="78"/>
      <c r="K61" s="78"/>
      <c r="L61" s="78"/>
      <c r="M61" s="78"/>
      <c r="N61" s="78"/>
      <c r="O61" s="78"/>
      <c r="P61" s="78"/>
      <c r="Q61" s="78"/>
      <c r="R61" s="78"/>
      <c r="S61" s="78"/>
      <c r="T61" s="78"/>
      <c r="U61" s="78"/>
      <c r="V61" s="78"/>
      <c r="W61" s="78"/>
    </row>
    <row r="62" spans="1:23" s="46" customFormat="1" ht="14.1" customHeight="1" x14ac:dyDescent="0.2">
      <c r="B62" s="78" t="s">
        <v>76</v>
      </c>
      <c r="C62" s="78"/>
      <c r="D62" s="78"/>
      <c r="E62" s="78"/>
      <c r="F62" s="78"/>
      <c r="G62" s="78"/>
      <c r="H62" s="78"/>
      <c r="I62" s="78"/>
      <c r="J62" s="78"/>
      <c r="K62" s="78"/>
      <c r="L62" s="78"/>
      <c r="M62" s="78"/>
      <c r="N62" s="78"/>
      <c r="O62" s="78"/>
      <c r="P62" s="78"/>
      <c r="Q62" s="78"/>
      <c r="R62" s="78"/>
      <c r="S62" s="78"/>
      <c r="T62" s="78"/>
      <c r="U62" s="78"/>
      <c r="V62" s="78"/>
      <c r="W62" s="78"/>
    </row>
    <row r="63" spans="1:23" s="46" customFormat="1" ht="15" customHeight="1" x14ac:dyDescent="0.2">
      <c r="A63" s="48"/>
      <c r="B63" s="45"/>
      <c r="C63" s="45"/>
      <c r="D63" s="45"/>
      <c r="E63" s="45"/>
      <c r="F63" s="45"/>
      <c r="G63" s="45"/>
      <c r="H63" s="45"/>
      <c r="I63" s="45"/>
      <c r="J63" s="45"/>
      <c r="K63" s="45"/>
      <c r="L63" s="45"/>
      <c r="M63" s="45"/>
      <c r="N63" s="45"/>
      <c r="O63" s="45"/>
      <c r="P63" s="45"/>
      <c r="Q63" s="45"/>
      <c r="R63" s="50"/>
      <c r="S63" s="51"/>
      <c r="T63" s="45"/>
      <c r="U63" s="45"/>
    </row>
    <row r="64" spans="1:23" s="46" customFormat="1" ht="15" customHeight="1" x14ac:dyDescent="0.2">
      <c r="A64" s="48"/>
      <c r="B64" s="45"/>
      <c r="C64" s="45"/>
      <c r="D64" s="45"/>
      <c r="E64" s="45"/>
      <c r="F64" s="45"/>
      <c r="G64" s="45"/>
      <c r="H64" s="45"/>
      <c r="I64" s="45"/>
      <c r="J64" s="45"/>
      <c r="K64" s="45"/>
      <c r="L64" s="45"/>
      <c r="M64" s="45"/>
      <c r="N64" s="45"/>
      <c r="O64" s="45"/>
      <c r="P64" s="45"/>
      <c r="Q64" s="45"/>
      <c r="R64" s="50"/>
      <c r="S64" s="51"/>
      <c r="T64" s="45"/>
      <c r="U64" s="45"/>
    </row>
    <row r="65" spans="1:23" s="46" customFormat="1" ht="15" customHeight="1" x14ac:dyDescent="0.2">
      <c r="A65" s="48"/>
      <c r="B65" s="1"/>
      <c r="C65" s="1"/>
      <c r="D65" s="1"/>
      <c r="E65" s="1"/>
      <c r="F65" s="1"/>
      <c r="G65" s="1"/>
      <c r="H65" s="1"/>
      <c r="I65" s="1"/>
      <c r="J65" s="1"/>
      <c r="K65" s="1"/>
      <c r="L65" s="1"/>
      <c r="M65" s="1"/>
      <c r="N65" s="1"/>
      <c r="O65" s="1"/>
      <c r="P65" s="1"/>
      <c r="Q65" s="1"/>
      <c r="R65" s="3"/>
      <c r="S65" s="4"/>
      <c r="T65" s="1"/>
      <c r="U65" s="1"/>
      <c r="V65" s="5"/>
      <c r="W65" s="5"/>
    </row>
  </sheetData>
  <mergeCells count="15">
    <mergeCell ref="B61:W61"/>
    <mergeCell ref="B62:W62"/>
    <mergeCell ref="U4:U5"/>
    <mergeCell ref="D5:E5"/>
    <mergeCell ref="F5:G5"/>
    <mergeCell ref="H5:I5"/>
    <mergeCell ref="J5:K5"/>
    <mergeCell ref="L5:M5"/>
    <mergeCell ref="N5:O5"/>
    <mergeCell ref="P5:Q5"/>
    <mergeCell ref="B4:B5"/>
    <mergeCell ref="C4:C5"/>
    <mergeCell ref="D4:Q4"/>
    <mergeCell ref="R4:S5"/>
    <mergeCell ref="T4:T5"/>
  </mergeCells>
  <printOptions horizontalCentered="1"/>
  <pageMargins left="0.25" right="0.25" top="1" bottom="1" header="0.5" footer="0.5"/>
  <pageSetup paperSize="3" scale="69" orientation="landscape" horizontalDpi="4294967292" verticalDpi="429496729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W65"/>
  <sheetViews>
    <sheetView showGridLines="0" zoomScale="80" zoomScaleNormal="80" workbookViewId="0"/>
  </sheetViews>
  <sheetFormatPr defaultColWidth="12.1640625" defaultRowHeight="15" customHeight="1" x14ac:dyDescent="0.2"/>
  <cols>
    <col min="1" max="1" width="3.5" style="7" customWidth="1"/>
    <col min="2" max="2" width="21.83203125" style="1" customWidth="1"/>
    <col min="3" max="17" width="14.83203125" style="1" customWidth="1"/>
    <col min="18" max="18" width="14.83203125" style="3" customWidth="1"/>
    <col min="19" max="19" width="14.83203125" style="4" customWidth="1"/>
    <col min="20" max="21" width="14.83203125" style="1" customWidth="1"/>
    <col min="22" max="16384" width="12.1640625" style="5"/>
  </cols>
  <sheetData>
    <row r="2" spans="1:21" s="2" customFormat="1" ht="15" customHeight="1" x14ac:dyDescent="0.25">
      <c r="A2" s="6"/>
      <c r="B2" s="76" t="str">
        <f>CONCATENATE("Number and percentage of public school male students with disabilities ",A7, ", by race/ethnicity and English proficiency, by state: School Year 2015-16")</f>
        <v>Number and percentage of public school male students with disabilities served under IDEA subjected to physical restraint, by race/ethnicity and English proficiency, by state: School Year 2015-16</v>
      </c>
      <c r="C2" s="76"/>
      <c r="D2" s="76"/>
      <c r="E2" s="76"/>
      <c r="F2" s="76"/>
      <c r="G2" s="76"/>
      <c r="H2" s="76"/>
      <c r="I2" s="76"/>
      <c r="J2" s="76"/>
      <c r="K2" s="76"/>
      <c r="L2" s="76"/>
      <c r="M2" s="76"/>
      <c r="N2" s="76"/>
      <c r="O2" s="76"/>
      <c r="P2" s="76"/>
      <c r="Q2" s="76"/>
      <c r="R2" s="76"/>
      <c r="S2" s="76"/>
    </row>
    <row r="3" spans="1:21" s="1" customFormat="1" ht="15" customHeight="1" thickBot="1" x14ac:dyDescent="0.3">
      <c r="A3" s="99"/>
      <c r="B3" s="75"/>
      <c r="C3" s="74"/>
      <c r="D3" s="74"/>
      <c r="E3" s="74"/>
      <c r="F3" s="74"/>
      <c r="G3" s="74"/>
      <c r="H3" s="74"/>
      <c r="I3" s="74"/>
      <c r="J3" s="74"/>
      <c r="K3" s="74"/>
      <c r="L3" s="74"/>
      <c r="M3" s="74"/>
      <c r="N3" s="74"/>
      <c r="O3" s="74"/>
      <c r="P3" s="74"/>
      <c r="Q3" s="74"/>
      <c r="R3" s="74"/>
      <c r="S3" s="3"/>
      <c r="T3" s="74"/>
      <c r="U3" s="74"/>
    </row>
    <row r="4" spans="1:21" s="9" customFormat="1" ht="24.95" customHeight="1" x14ac:dyDescent="0.2">
      <c r="A4" s="8"/>
      <c r="B4" s="86" t="s">
        <v>0</v>
      </c>
      <c r="C4" s="88" t="s">
        <v>10</v>
      </c>
      <c r="D4" s="90" t="s">
        <v>80</v>
      </c>
      <c r="E4" s="91"/>
      <c r="F4" s="91"/>
      <c r="G4" s="91"/>
      <c r="H4" s="91"/>
      <c r="I4" s="91"/>
      <c r="J4" s="91"/>
      <c r="K4" s="91"/>
      <c r="L4" s="91"/>
      <c r="M4" s="91"/>
      <c r="N4" s="91"/>
      <c r="O4" s="91"/>
      <c r="P4" s="91"/>
      <c r="Q4" s="92"/>
      <c r="R4" s="93" t="s">
        <v>11</v>
      </c>
      <c r="S4" s="94"/>
      <c r="T4" s="97" t="s">
        <v>14</v>
      </c>
      <c r="U4" s="79" t="s">
        <v>12</v>
      </c>
    </row>
    <row r="5" spans="1:21" s="9" customFormat="1" ht="24.95" customHeight="1" x14ac:dyDescent="0.2">
      <c r="A5" s="8"/>
      <c r="B5" s="87"/>
      <c r="C5" s="89"/>
      <c r="D5" s="81" t="s">
        <v>1</v>
      </c>
      <c r="E5" s="82"/>
      <c r="F5" s="83" t="s">
        <v>2</v>
      </c>
      <c r="G5" s="82"/>
      <c r="H5" s="84" t="s">
        <v>3</v>
      </c>
      <c r="I5" s="82"/>
      <c r="J5" s="84" t="s">
        <v>4</v>
      </c>
      <c r="K5" s="82"/>
      <c r="L5" s="84" t="s">
        <v>5</v>
      </c>
      <c r="M5" s="82"/>
      <c r="N5" s="84" t="s">
        <v>6</v>
      </c>
      <c r="O5" s="82"/>
      <c r="P5" s="84" t="s">
        <v>7</v>
      </c>
      <c r="Q5" s="85"/>
      <c r="R5" s="95"/>
      <c r="S5" s="96"/>
      <c r="T5" s="98"/>
      <c r="U5" s="80"/>
    </row>
    <row r="6" spans="1:21" s="9" customFormat="1" ht="15" customHeight="1" thickBot="1" x14ac:dyDescent="0.25">
      <c r="A6" s="8"/>
      <c r="B6" s="10"/>
      <c r="C6" s="47"/>
      <c r="D6" s="11" t="s">
        <v>8</v>
      </c>
      <c r="E6" s="12" t="s">
        <v>13</v>
      </c>
      <c r="F6" s="13" t="s">
        <v>8</v>
      </c>
      <c r="G6" s="12" t="s">
        <v>13</v>
      </c>
      <c r="H6" s="13" t="s">
        <v>8</v>
      </c>
      <c r="I6" s="12" t="s">
        <v>13</v>
      </c>
      <c r="J6" s="13" t="s">
        <v>8</v>
      </c>
      <c r="K6" s="12" t="s">
        <v>13</v>
      </c>
      <c r="L6" s="13" t="s">
        <v>8</v>
      </c>
      <c r="M6" s="12" t="s">
        <v>13</v>
      </c>
      <c r="N6" s="13" t="s">
        <v>8</v>
      </c>
      <c r="O6" s="12" t="s">
        <v>13</v>
      </c>
      <c r="P6" s="13" t="s">
        <v>8</v>
      </c>
      <c r="Q6" s="14" t="s">
        <v>13</v>
      </c>
      <c r="R6" s="13" t="s">
        <v>8</v>
      </c>
      <c r="S6" s="15" t="s">
        <v>79</v>
      </c>
      <c r="T6" s="16"/>
      <c r="U6" s="17"/>
    </row>
    <row r="7" spans="1:21" s="19" customFormat="1" ht="15" customHeight="1" x14ac:dyDescent="0.2">
      <c r="A7" s="18" t="str">
        <f>[2]Total!A7</f>
        <v>served under IDEA subjected to physical restraint</v>
      </c>
      <c r="B7" s="53" t="s">
        <v>9</v>
      </c>
      <c r="C7" s="54">
        <v>37428</v>
      </c>
      <c r="D7" s="55">
        <v>455</v>
      </c>
      <c r="E7" s="56">
        <v>1.2157</v>
      </c>
      <c r="F7" s="57">
        <v>462</v>
      </c>
      <c r="G7" s="56">
        <v>1.23437</v>
      </c>
      <c r="H7" s="57">
        <v>4754</v>
      </c>
      <c r="I7" s="56">
        <v>12.701700000000001</v>
      </c>
      <c r="J7" s="57">
        <v>9023</v>
      </c>
      <c r="K7" s="56">
        <v>24.107600000000001</v>
      </c>
      <c r="L7" s="57">
        <v>20795</v>
      </c>
      <c r="M7" s="56">
        <v>55.56</v>
      </c>
      <c r="N7" s="58">
        <v>33</v>
      </c>
      <c r="O7" s="56">
        <v>8.8169999999999998E-2</v>
      </c>
      <c r="P7" s="59">
        <v>1906</v>
      </c>
      <c r="Q7" s="60">
        <v>5.0923999999999996</v>
      </c>
      <c r="R7" s="61">
        <v>1258</v>
      </c>
      <c r="S7" s="60">
        <v>3.3611</v>
      </c>
      <c r="T7" s="63">
        <v>96360</v>
      </c>
      <c r="U7" s="64">
        <v>99.498000000000005</v>
      </c>
    </row>
    <row r="8" spans="1:21" s="19" customFormat="1" ht="15" customHeight="1" x14ac:dyDescent="0.2">
      <c r="A8" s="18" t="s">
        <v>15</v>
      </c>
      <c r="B8" s="20" t="s">
        <v>18</v>
      </c>
      <c r="C8" s="21">
        <v>630</v>
      </c>
      <c r="D8" s="22">
        <v>1</v>
      </c>
      <c r="E8" s="23">
        <v>0.15870000000000001</v>
      </c>
      <c r="F8" s="24">
        <v>2</v>
      </c>
      <c r="G8" s="23">
        <v>0.31746000000000002</v>
      </c>
      <c r="H8" s="30">
        <v>11</v>
      </c>
      <c r="I8" s="23">
        <v>1.746</v>
      </c>
      <c r="J8" s="24">
        <v>252</v>
      </c>
      <c r="K8" s="23">
        <v>40</v>
      </c>
      <c r="L8" s="24">
        <v>354</v>
      </c>
      <c r="M8" s="23">
        <v>56.1905</v>
      </c>
      <c r="N8" s="24">
        <v>0</v>
      </c>
      <c r="O8" s="23">
        <v>0</v>
      </c>
      <c r="P8" s="32">
        <v>10</v>
      </c>
      <c r="Q8" s="26">
        <v>1.5872999999999999</v>
      </c>
      <c r="R8" s="22">
        <v>0</v>
      </c>
      <c r="S8" s="26">
        <v>0</v>
      </c>
      <c r="T8" s="28">
        <v>1400</v>
      </c>
      <c r="U8" s="29">
        <v>100</v>
      </c>
    </row>
    <row r="9" spans="1:21" s="19" customFormat="1" ht="15" customHeight="1" x14ac:dyDescent="0.2">
      <c r="A9" s="18" t="s">
        <v>15</v>
      </c>
      <c r="B9" s="65" t="s">
        <v>17</v>
      </c>
      <c r="C9" s="54">
        <v>296</v>
      </c>
      <c r="D9" s="55">
        <v>60</v>
      </c>
      <c r="E9" s="56">
        <v>20.270299999999999</v>
      </c>
      <c r="F9" s="57">
        <v>3</v>
      </c>
      <c r="G9" s="56">
        <v>1.0135099999999999</v>
      </c>
      <c r="H9" s="57">
        <v>31</v>
      </c>
      <c r="I9" s="56">
        <v>10.473000000000001</v>
      </c>
      <c r="J9" s="58">
        <v>16</v>
      </c>
      <c r="K9" s="56">
        <v>5.4054000000000002</v>
      </c>
      <c r="L9" s="58">
        <v>121</v>
      </c>
      <c r="M9" s="56">
        <v>40.878399999999999</v>
      </c>
      <c r="N9" s="57">
        <v>8</v>
      </c>
      <c r="O9" s="56">
        <v>2.7027000000000001</v>
      </c>
      <c r="P9" s="66">
        <v>57</v>
      </c>
      <c r="Q9" s="60">
        <v>19.256799999999998</v>
      </c>
      <c r="R9" s="67">
        <v>18</v>
      </c>
      <c r="S9" s="60">
        <v>6.0811000000000002</v>
      </c>
      <c r="T9" s="63">
        <v>503</v>
      </c>
      <c r="U9" s="64">
        <v>100</v>
      </c>
    </row>
    <row r="10" spans="1:21" s="19" customFormat="1" ht="15" customHeight="1" x14ac:dyDescent="0.2">
      <c r="A10" s="18" t="s">
        <v>15</v>
      </c>
      <c r="B10" s="20" t="s">
        <v>20</v>
      </c>
      <c r="C10" s="21">
        <v>594</v>
      </c>
      <c r="D10" s="31">
        <v>15</v>
      </c>
      <c r="E10" s="23">
        <v>2.5253000000000001</v>
      </c>
      <c r="F10" s="24">
        <v>2</v>
      </c>
      <c r="G10" s="23">
        <v>0.3367</v>
      </c>
      <c r="H10" s="30">
        <v>182</v>
      </c>
      <c r="I10" s="23">
        <v>30.639700000000001</v>
      </c>
      <c r="J10" s="24">
        <v>111</v>
      </c>
      <c r="K10" s="23">
        <v>18.686900000000001</v>
      </c>
      <c r="L10" s="30">
        <v>263</v>
      </c>
      <c r="M10" s="23">
        <v>44.2761</v>
      </c>
      <c r="N10" s="30">
        <v>1</v>
      </c>
      <c r="O10" s="23">
        <v>0.16835</v>
      </c>
      <c r="P10" s="25">
        <v>20</v>
      </c>
      <c r="Q10" s="26">
        <v>3.367</v>
      </c>
      <c r="R10" s="31">
        <v>15</v>
      </c>
      <c r="S10" s="26">
        <v>2.5253000000000001</v>
      </c>
      <c r="T10" s="28">
        <v>1977</v>
      </c>
      <c r="U10" s="29">
        <v>100</v>
      </c>
    </row>
    <row r="11" spans="1:21" s="19" customFormat="1" ht="15" customHeight="1" x14ac:dyDescent="0.2">
      <c r="A11" s="18" t="s">
        <v>15</v>
      </c>
      <c r="B11" s="65" t="s">
        <v>19</v>
      </c>
      <c r="C11" s="54">
        <v>128</v>
      </c>
      <c r="D11" s="55">
        <v>0</v>
      </c>
      <c r="E11" s="56">
        <v>0</v>
      </c>
      <c r="F11" s="58">
        <v>0</v>
      </c>
      <c r="G11" s="56">
        <v>0</v>
      </c>
      <c r="H11" s="57">
        <v>6</v>
      </c>
      <c r="I11" s="56">
        <v>4.6875</v>
      </c>
      <c r="J11" s="57">
        <v>23</v>
      </c>
      <c r="K11" s="56">
        <v>17.968800000000002</v>
      </c>
      <c r="L11" s="57">
        <v>98</v>
      </c>
      <c r="M11" s="56">
        <v>76.5625</v>
      </c>
      <c r="N11" s="57">
        <v>0</v>
      </c>
      <c r="O11" s="56">
        <v>0</v>
      </c>
      <c r="P11" s="66">
        <v>1</v>
      </c>
      <c r="Q11" s="60">
        <v>0.78129999999999999</v>
      </c>
      <c r="R11" s="67">
        <v>0</v>
      </c>
      <c r="S11" s="60">
        <v>0</v>
      </c>
      <c r="T11" s="63">
        <v>1092</v>
      </c>
      <c r="U11" s="64">
        <v>100</v>
      </c>
    </row>
    <row r="12" spans="1:21" s="19" customFormat="1" ht="15" customHeight="1" x14ac:dyDescent="0.2">
      <c r="A12" s="18" t="s">
        <v>15</v>
      </c>
      <c r="B12" s="20" t="s">
        <v>21</v>
      </c>
      <c r="C12" s="21">
        <v>1266</v>
      </c>
      <c r="D12" s="22">
        <v>21</v>
      </c>
      <c r="E12" s="23">
        <v>1.6588000000000001</v>
      </c>
      <c r="F12" s="30">
        <v>54</v>
      </c>
      <c r="G12" s="23">
        <v>4.2653999999999996</v>
      </c>
      <c r="H12" s="24">
        <v>436</v>
      </c>
      <c r="I12" s="23">
        <v>34.4392</v>
      </c>
      <c r="J12" s="24">
        <v>240</v>
      </c>
      <c r="K12" s="23">
        <v>18.9573</v>
      </c>
      <c r="L12" s="24">
        <v>454</v>
      </c>
      <c r="M12" s="23">
        <v>35.860999999999997</v>
      </c>
      <c r="N12" s="30">
        <v>2</v>
      </c>
      <c r="O12" s="23">
        <v>0.15798000000000001</v>
      </c>
      <c r="P12" s="32">
        <v>59</v>
      </c>
      <c r="Q12" s="26">
        <v>4.6603000000000003</v>
      </c>
      <c r="R12" s="31">
        <v>118</v>
      </c>
      <c r="S12" s="26">
        <v>9.3207000000000004</v>
      </c>
      <c r="T12" s="28">
        <v>10138</v>
      </c>
      <c r="U12" s="29">
        <v>100</v>
      </c>
    </row>
    <row r="13" spans="1:21" s="19" customFormat="1" ht="15" customHeight="1" x14ac:dyDescent="0.2">
      <c r="A13" s="18" t="s">
        <v>15</v>
      </c>
      <c r="B13" s="65" t="s">
        <v>22</v>
      </c>
      <c r="C13" s="54">
        <v>364</v>
      </c>
      <c r="D13" s="55">
        <v>1</v>
      </c>
      <c r="E13" s="56">
        <v>0.2747</v>
      </c>
      <c r="F13" s="58">
        <v>3</v>
      </c>
      <c r="G13" s="56">
        <v>0.82418000000000002</v>
      </c>
      <c r="H13" s="57">
        <v>116</v>
      </c>
      <c r="I13" s="56">
        <v>31.868099999999998</v>
      </c>
      <c r="J13" s="58">
        <v>56</v>
      </c>
      <c r="K13" s="56">
        <v>15.384600000000001</v>
      </c>
      <c r="L13" s="57">
        <v>171</v>
      </c>
      <c r="M13" s="56">
        <v>46.978000000000002</v>
      </c>
      <c r="N13" s="57">
        <v>1</v>
      </c>
      <c r="O13" s="56">
        <v>0.27472999999999997</v>
      </c>
      <c r="P13" s="59">
        <v>16</v>
      </c>
      <c r="Q13" s="60">
        <v>4.3956</v>
      </c>
      <c r="R13" s="55">
        <v>27</v>
      </c>
      <c r="S13" s="60">
        <v>7.4176000000000002</v>
      </c>
      <c r="T13" s="63">
        <v>1868</v>
      </c>
      <c r="U13" s="64">
        <v>100</v>
      </c>
    </row>
    <row r="14" spans="1:21" s="19" customFormat="1" ht="15" customHeight="1" x14ac:dyDescent="0.2">
      <c r="A14" s="18" t="s">
        <v>15</v>
      </c>
      <c r="B14" s="20" t="s">
        <v>23</v>
      </c>
      <c r="C14" s="33">
        <v>1223</v>
      </c>
      <c r="D14" s="22">
        <v>11</v>
      </c>
      <c r="E14" s="23">
        <v>0.89939999999999998</v>
      </c>
      <c r="F14" s="24">
        <v>8</v>
      </c>
      <c r="G14" s="23">
        <v>0.65412999999999999</v>
      </c>
      <c r="H14" s="30">
        <v>299</v>
      </c>
      <c r="I14" s="23">
        <v>24.4481</v>
      </c>
      <c r="J14" s="30">
        <v>265</v>
      </c>
      <c r="K14" s="23">
        <v>21.667999999999999</v>
      </c>
      <c r="L14" s="30">
        <v>600</v>
      </c>
      <c r="M14" s="23">
        <v>49.059699999999999</v>
      </c>
      <c r="N14" s="24">
        <v>0</v>
      </c>
      <c r="O14" s="23">
        <v>0</v>
      </c>
      <c r="P14" s="25">
        <v>40</v>
      </c>
      <c r="Q14" s="26">
        <v>3.2706</v>
      </c>
      <c r="R14" s="31">
        <v>41</v>
      </c>
      <c r="S14" s="26">
        <v>3.3523999999999998</v>
      </c>
      <c r="T14" s="28">
        <v>1238</v>
      </c>
      <c r="U14" s="29">
        <v>100</v>
      </c>
    </row>
    <row r="15" spans="1:21" s="19" customFormat="1" ht="15" customHeight="1" x14ac:dyDescent="0.2">
      <c r="A15" s="18" t="s">
        <v>15</v>
      </c>
      <c r="B15" s="65" t="s">
        <v>25</v>
      </c>
      <c r="C15" s="68">
        <v>327</v>
      </c>
      <c r="D15" s="55">
        <v>0</v>
      </c>
      <c r="E15" s="56">
        <v>0</v>
      </c>
      <c r="F15" s="57">
        <v>1</v>
      </c>
      <c r="G15" s="56">
        <v>0.30581000000000003</v>
      </c>
      <c r="H15" s="57">
        <v>28</v>
      </c>
      <c r="I15" s="56">
        <v>8.5626999999999995</v>
      </c>
      <c r="J15" s="58">
        <v>151</v>
      </c>
      <c r="K15" s="56">
        <v>46.177399999999999</v>
      </c>
      <c r="L15" s="57">
        <v>141</v>
      </c>
      <c r="M15" s="56">
        <v>43.119300000000003</v>
      </c>
      <c r="N15" s="58">
        <v>0</v>
      </c>
      <c r="O15" s="56">
        <v>0</v>
      </c>
      <c r="P15" s="59">
        <v>6</v>
      </c>
      <c r="Q15" s="60">
        <v>1.8349</v>
      </c>
      <c r="R15" s="67">
        <v>7</v>
      </c>
      <c r="S15" s="60">
        <v>2.1406999999999998</v>
      </c>
      <c r="T15" s="63">
        <v>235</v>
      </c>
      <c r="U15" s="64">
        <v>100</v>
      </c>
    </row>
    <row r="16" spans="1:21" s="19" customFormat="1" ht="15" customHeight="1" x14ac:dyDescent="0.2">
      <c r="A16" s="18" t="s">
        <v>15</v>
      </c>
      <c r="B16" s="20" t="s">
        <v>24</v>
      </c>
      <c r="C16" s="33">
        <v>83</v>
      </c>
      <c r="D16" s="31">
        <v>0</v>
      </c>
      <c r="E16" s="23">
        <v>0</v>
      </c>
      <c r="F16" s="30">
        <v>0</v>
      </c>
      <c r="G16" s="23">
        <v>0</v>
      </c>
      <c r="H16" s="24">
        <v>3</v>
      </c>
      <c r="I16" s="23">
        <v>3.6145</v>
      </c>
      <c r="J16" s="30">
        <v>80</v>
      </c>
      <c r="K16" s="23">
        <v>96.385499999999993</v>
      </c>
      <c r="L16" s="24">
        <v>0</v>
      </c>
      <c r="M16" s="23">
        <v>0</v>
      </c>
      <c r="N16" s="30">
        <v>0</v>
      </c>
      <c r="O16" s="23">
        <v>0</v>
      </c>
      <c r="P16" s="25">
        <v>0</v>
      </c>
      <c r="Q16" s="26">
        <v>0</v>
      </c>
      <c r="R16" s="22">
        <v>3</v>
      </c>
      <c r="S16" s="26">
        <v>3.6145</v>
      </c>
      <c r="T16" s="28">
        <v>221</v>
      </c>
      <c r="U16" s="29">
        <v>100</v>
      </c>
    </row>
    <row r="17" spans="1:21" s="19" customFormat="1" ht="15" customHeight="1" x14ac:dyDescent="0.2">
      <c r="A17" s="18" t="s">
        <v>15</v>
      </c>
      <c r="B17" s="65" t="s">
        <v>26</v>
      </c>
      <c r="C17" s="54">
        <v>422</v>
      </c>
      <c r="D17" s="55">
        <v>0</v>
      </c>
      <c r="E17" s="56">
        <v>0</v>
      </c>
      <c r="F17" s="58">
        <v>1</v>
      </c>
      <c r="G17" s="56">
        <v>0.23696999999999999</v>
      </c>
      <c r="H17" s="57">
        <v>78</v>
      </c>
      <c r="I17" s="56">
        <v>18.4834</v>
      </c>
      <c r="J17" s="58">
        <v>98</v>
      </c>
      <c r="K17" s="56">
        <v>23.2227</v>
      </c>
      <c r="L17" s="58">
        <v>227</v>
      </c>
      <c r="M17" s="56">
        <v>53.791499999999999</v>
      </c>
      <c r="N17" s="58">
        <v>0</v>
      </c>
      <c r="O17" s="56">
        <v>0</v>
      </c>
      <c r="P17" s="66">
        <v>18</v>
      </c>
      <c r="Q17" s="60">
        <v>4.2653999999999996</v>
      </c>
      <c r="R17" s="55">
        <v>0</v>
      </c>
      <c r="S17" s="60">
        <v>0</v>
      </c>
      <c r="T17" s="63">
        <v>3952</v>
      </c>
      <c r="U17" s="64">
        <v>100</v>
      </c>
    </row>
    <row r="18" spans="1:21" s="19" customFormat="1" ht="15" customHeight="1" x14ac:dyDescent="0.2">
      <c r="A18" s="18" t="s">
        <v>15</v>
      </c>
      <c r="B18" s="20" t="s">
        <v>27</v>
      </c>
      <c r="C18" s="21">
        <v>1550</v>
      </c>
      <c r="D18" s="31">
        <v>2</v>
      </c>
      <c r="E18" s="23">
        <v>0.129</v>
      </c>
      <c r="F18" s="24">
        <v>13</v>
      </c>
      <c r="G18" s="23">
        <v>0.83870999999999996</v>
      </c>
      <c r="H18" s="24">
        <v>91</v>
      </c>
      <c r="I18" s="23">
        <v>5.8710000000000004</v>
      </c>
      <c r="J18" s="24">
        <v>796</v>
      </c>
      <c r="K18" s="23">
        <v>51.354799999999997</v>
      </c>
      <c r="L18" s="24">
        <v>586</v>
      </c>
      <c r="M18" s="23">
        <v>37.8065</v>
      </c>
      <c r="N18" s="24">
        <v>0</v>
      </c>
      <c r="O18" s="23">
        <v>0</v>
      </c>
      <c r="P18" s="25">
        <v>62</v>
      </c>
      <c r="Q18" s="26">
        <v>4</v>
      </c>
      <c r="R18" s="31">
        <v>33</v>
      </c>
      <c r="S18" s="26">
        <v>2.129</v>
      </c>
      <c r="T18" s="28">
        <v>2407</v>
      </c>
      <c r="U18" s="29">
        <v>100</v>
      </c>
    </row>
    <row r="19" spans="1:21" s="19" customFormat="1" ht="15" customHeight="1" x14ac:dyDescent="0.2">
      <c r="A19" s="18" t="s">
        <v>15</v>
      </c>
      <c r="B19" s="65" t="s">
        <v>28</v>
      </c>
      <c r="C19" s="54">
        <v>0</v>
      </c>
      <c r="D19" s="55">
        <v>0</v>
      </c>
      <c r="E19" s="56">
        <v>0</v>
      </c>
      <c r="F19" s="57">
        <v>0</v>
      </c>
      <c r="G19" s="56">
        <v>0</v>
      </c>
      <c r="H19" s="57">
        <v>0</v>
      </c>
      <c r="I19" s="56">
        <v>0</v>
      </c>
      <c r="J19" s="57">
        <v>0</v>
      </c>
      <c r="K19" s="56">
        <v>0</v>
      </c>
      <c r="L19" s="57">
        <v>0</v>
      </c>
      <c r="M19" s="56">
        <v>0</v>
      </c>
      <c r="N19" s="57">
        <v>0</v>
      </c>
      <c r="O19" s="56">
        <v>0</v>
      </c>
      <c r="P19" s="59">
        <v>0</v>
      </c>
      <c r="Q19" s="60">
        <v>0</v>
      </c>
      <c r="R19" s="55">
        <v>0</v>
      </c>
      <c r="S19" s="60">
        <v>0</v>
      </c>
      <c r="T19" s="63">
        <v>290</v>
      </c>
      <c r="U19" s="64">
        <v>100</v>
      </c>
    </row>
    <row r="20" spans="1:21" s="19" customFormat="1" ht="15" customHeight="1" x14ac:dyDescent="0.2">
      <c r="A20" s="18" t="s">
        <v>15</v>
      </c>
      <c r="B20" s="20" t="s">
        <v>30</v>
      </c>
      <c r="C20" s="33">
        <v>63</v>
      </c>
      <c r="D20" s="31">
        <v>3</v>
      </c>
      <c r="E20" s="23">
        <v>4.7618999999999998</v>
      </c>
      <c r="F20" s="30">
        <v>0</v>
      </c>
      <c r="G20" s="23">
        <v>0</v>
      </c>
      <c r="H20" s="24">
        <v>11</v>
      </c>
      <c r="I20" s="23">
        <v>17.4603</v>
      </c>
      <c r="J20" s="30">
        <v>0</v>
      </c>
      <c r="K20" s="23">
        <v>0</v>
      </c>
      <c r="L20" s="30">
        <v>48</v>
      </c>
      <c r="M20" s="23">
        <v>76.1905</v>
      </c>
      <c r="N20" s="30">
        <v>0</v>
      </c>
      <c r="O20" s="23">
        <v>0</v>
      </c>
      <c r="P20" s="25">
        <v>1</v>
      </c>
      <c r="Q20" s="26">
        <v>1.5872999999999999</v>
      </c>
      <c r="R20" s="31">
        <v>1</v>
      </c>
      <c r="S20" s="26">
        <v>1.5872999999999999</v>
      </c>
      <c r="T20" s="28">
        <v>720</v>
      </c>
      <c r="U20" s="29">
        <v>100</v>
      </c>
    </row>
    <row r="21" spans="1:21" s="19" customFormat="1" ht="15" customHeight="1" x14ac:dyDescent="0.2">
      <c r="A21" s="18" t="s">
        <v>15</v>
      </c>
      <c r="B21" s="65" t="s">
        <v>31</v>
      </c>
      <c r="C21" s="54">
        <v>1835</v>
      </c>
      <c r="D21" s="67">
        <v>1</v>
      </c>
      <c r="E21" s="56">
        <v>5.45E-2</v>
      </c>
      <c r="F21" s="57">
        <v>28</v>
      </c>
      <c r="G21" s="56">
        <v>1.52589</v>
      </c>
      <c r="H21" s="58">
        <v>184</v>
      </c>
      <c r="I21" s="56">
        <v>10.027200000000001</v>
      </c>
      <c r="J21" s="57">
        <v>477</v>
      </c>
      <c r="K21" s="56">
        <v>25.994599999999998</v>
      </c>
      <c r="L21" s="57">
        <v>1049</v>
      </c>
      <c r="M21" s="56">
        <v>57.166200000000003</v>
      </c>
      <c r="N21" s="57">
        <v>0</v>
      </c>
      <c r="O21" s="56">
        <v>0</v>
      </c>
      <c r="P21" s="66">
        <v>96</v>
      </c>
      <c r="Q21" s="60">
        <v>5.2316000000000003</v>
      </c>
      <c r="R21" s="55">
        <v>84</v>
      </c>
      <c r="S21" s="60">
        <v>4.5777000000000001</v>
      </c>
      <c r="T21" s="63">
        <v>4081</v>
      </c>
      <c r="U21" s="64">
        <v>100</v>
      </c>
    </row>
    <row r="22" spans="1:21" s="19" customFormat="1" ht="15" customHeight="1" x14ac:dyDescent="0.2">
      <c r="A22" s="18" t="s">
        <v>15</v>
      </c>
      <c r="B22" s="20" t="s">
        <v>32</v>
      </c>
      <c r="C22" s="21">
        <v>1262</v>
      </c>
      <c r="D22" s="22">
        <v>0</v>
      </c>
      <c r="E22" s="23">
        <v>0</v>
      </c>
      <c r="F22" s="30">
        <v>4</v>
      </c>
      <c r="G22" s="23">
        <v>0.31696000000000002</v>
      </c>
      <c r="H22" s="30">
        <v>51</v>
      </c>
      <c r="I22" s="23">
        <v>4.0411999999999999</v>
      </c>
      <c r="J22" s="24">
        <v>196</v>
      </c>
      <c r="K22" s="23">
        <v>15.530900000000001</v>
      </c>
      <c r="L22" s="24">
        <v>920</v>
      </c>
      <c r="M22" s="23">
        <v>72.900199999999998</v>
      </c>
      <c r="N22" s="24">
        <v>0</v>
      </c>
      <c r="O22" s="23">
        <v>0</v>
      </c>
      <c r="P22" s="32">
        <v>91</v>
      </c>
      <c r="Q22" s="26">
        <v>7.2107999999999999</v>
      </c>
      <c r="R22" s="31">
        <v>24</v>
      </c>
      <c r="S22" s="26">
        <v>1.9016999999999999</v>
      </c>
      <c r="T22" s="28">
        <v>1879</v>
      </c>
      <c r="U22" s="29">
        <v>100</v>
      </c>
    </row>
    <row r="23" spans="1:21" s="19" customFormat="1" ht="15" customHeight="1" x14ac:dyDescent="0.2">
      <c r="A23" s="18" t="s">
        <v>15</v>
      </c>
      <c r="B23" s="65" t="s">
        <v>29</v>
      </c>
      <c r="C23" s="54">
        <v>1670</v>
      </c>
      <c r="D23" s="55">
        <v>11</v>
      </c>
      <c r="E23" s="56">
        <v>0.65869999999999995</v>
      </c>
      <c r="F23" s="57">
        <v>44</v>
      </c>
      <c r="G23" s="56">
        <v>2.6347299999999998</v>
      </c>
      <c r="H23" s="57">
        <v>91</v>
      </c>
      <c r="I23" s="56">
        <v>5.4490999999999996</v>
      </c>
      <c r="J23" s="57">
        <v>267</v>
      </c>
      <c r="K23" s="56">
        <v>15.988</v>
      </c>
      <c r="L23" s="57">
        <v>1120</v>
      </c>
      <c r="M23" s="56">
        <v>67.065899999999999</v>
      </c>
      <c r="N23" s="57">
        <v>0</v>
      </c>
      <c r="O23" s="56">
        <v>0</v>
      </c>
      <c r="P23" s="66">
        <v>137</v>
      </c>
      <c r="Q23" s="60">
        <v>8.2035999999999998</v>
      </c>
      <c r="R23" s="67">
        <v>65</v>
      </c>
      <c r="S23" s="60">
        <v>3.8921999999999999</v>
      </c>
      <c r="T23" s="63">
        <v>1365</v>
      </c>
      <c r="U23" s="64">
        <v>100</v>
      </c>
    </row>
    <row r="24" spans="1:21" s="19" customFormat="1" ht="15" customHeight="1" x14ac:dyDescent="0.2">
      <c r="A24" s="18" t="s">
        <v>15</v>
      </c>
      <c r="B24" s="20" t="s">
        <v>33</v>
      </c>
      <c r="C24" s="21">
        <v>684</v>
      </c>
      <c r="D24" s="31">
        <v>8</v>
      </c>
      <c r="E24" s="23">
        <v>1.1696</v>
      </c>
      <c r="F24" s="24">
        <v>5</v>
      </c>
      <c r="G24" s="23">
        <v>0.73099000000000003</v>
      </c>
      <c r="H24" s="30">
        <v>78</v>
      </c>
      <c r="I24" s="23">
        <v>11.403499999999999</v>
      </c>
      <c r="J24" s="24">
        <v>90</v>
      </c>
      <c r="K24" s="23">
        <v>13.1579</v>
      </c>
      <c r="L24" s="24">
        <v>446</v>
      </c>
      <c r="M24" s="23">
        <v>65.204700000000003</v>
      </c>
      <c r="N24" s="24">
        <v>1</v>
      </c>
      <c r="O24" s="23">
        <v>0.1462</v>
      </c>
      <c r="P24" s="32">
        <v>56</v>
      </c>
      <c r="Q24" s="26">
        <v>8.1870999999999992</v>
      </c>
      <c r="R24" s="31">
        <v>13</v>
      </c>
      <c r="S24" s="26">
        <v>1.9006000000000001</v>
      </c>
      <c r="T24" s="28">
        <v>1356</v>
      </c>
      <c r="U24" s="29">
        <v>100</v>
      </c>
    </row>
    <row r="25" spans="1:21" s="19" customFormat="1" ht="15" customHeight="1" x14ac:dyDescent="0.2">
      <c r="A25" s="18" t="s">
        <v>15</v>
      </c>
      <c r="B25" s="65" t="s">
        <v>34</v>
      </c>
      <c r="C25" s="68">
        <v>903</v>
      </c>
      <c r="D25" s="55">
        <v>1</v>
      </c>
      <c r="E25" s="56">
        <v>0.11070000000000001</v>
      </c>
      <c r="F25" s="57">
        <v>2</v>
      </c>
      <c r="G25" s="56">
        <v>0.22148000000000001</v>
      </c>
      <c r="H25" s="57">
        <v>26</v>
      </c>
      <c r="I25" s="56">
        <v>2.8793000000000002</v>
      </c>
      <c r="J25" s="57">
        <v>345</v>
      </c>
      <c r="K25" s="56">
        <v>38.206000000000003</v>
      </c>
      <c r="L25" s="58">
        <v>471</v>
      </c>
      <c r="M25" s="56">
        <v>52.159500000000001</v>
      </c>
      <c r="N25" s="57">
        <v>0</v>
      </c>
      <c r="O25" s="56">
        <v>0</v>
      </c>
      <c r="P25" s="66">
        <v>58</v>
      </c>
      <c r="Q25" s="60">
        <v>6.423</v>
      </c>
      <c r="R25" s="55">
        <v>19</v>
      </c>
      <c r="S25" s="60">
        <v>2.1040999999999999</v>
      </c>
      <c r="T25" s="63">
        <v>1407</v>
      </c>
      <c r="U25" s="64">
        <v>100</v>
      </c>
    </row>
    <row r="26" spans="1:21" s="19" customFormat="1" ht="15" customHeight="1" x14ac:dyDescent="0.2">
      <c r="A26" s="18" t="s">
        <v>15</v>
      </c>
      <c r="B26" s="20" t="s">
        <v>35</v>
      </c>
      <c r="C26" s="21">
        <v>43</v>
      </c>
      <c r="D26" s="22">
        <v>0</v>
      </c>
      <c r="E26" s="23">
        <v>0</v>
      </c>
      <c r="F26" s="30">
        <v>0</v>
      </c>
      <c r="G26" s="23">
        <v>0</v>
      </c>
      <c r="H26" s="30">
        <v>2</v>
      </c>
      <c r="I26" s="23">
        <v>4.6512000000000002</v>
      </c>
      <c r="J26" s="24">
        <v>16</v>
      </c>
      <c r="K26" s="23">
        <v>37.209299999999999</v>
      </c>
      <c r="L26" s="24">
        <v>23</v>
      </c>
      <c r="M26" s="23">
        <v>53.488399999999999</v>
      </c>
      <c r="N26" s="30">
        <v>0</v>
      </c>
      <c r="O26" s="23">
        <v>0</v>
      </c>
      <c r="P26" s="32">
        <v>2</v>
      </c>
      <c r="Q26" s="26">
        <v>4.6512000000000002</v>
      </c>
      <c r="R26" s="22">
        <v>0</v>
      </c>
      <c r="S26" s="26">
        <v>0</v>
      </c>
      <c r="T26" s="28">
        <v>1367</v>
      </c>
      <c r="U26" s="29">
        <v>100</v>
      </c>
    </row>
    <row r="27" spans="1:21" s="19" customFormat="1" ht="15" customHeight="1" x14ac:dyDescent="0.2">
      <c r="A27" s="18" t="s">
        <v>15</v>
      </c>
      <c r="B27" s="65" t="s">
        <v>38</v>
      </c>
      <c r="C27" s="68">
        <v>594</v>
      </c>
      <c r="D27" s="67">
        <v>2</v>
      </c>
      <c r="E27" s="56">
        <v>0.3367</v>
      </c>
      <c r="F27" s="57">
        <v>1</v>
      </c>
      <c r="G27" s="56">
        <v>0.16835</v>
      </c>
      <c r="H27" s="57">
        <v>8</v>
      </c>
      <c r="I27" s="56">
        <v>1.3468</v>
      </c>
      <c r="J27" s="57">
        <v>37</v>
      </c>
      <c r="K27" s="56">
        <v>6.2290000000000001</v>
      </c>
      <c r="L27" s="58">
        <v>537</v>
      </c>
      <c r="M27" s="56">
        <v>90.403999999999996</v>
      </c>
      <c r="N27" s="57">
        <v>0</v>
      </c>
      <c r="O27" s="56">
        <v>0</v>
      </c>
      <c r="P27" s="66">
        <v>9</v>
      </c>
      <c r="Q27" s="60">
        <v>1.5152000000000001</v>
      </c>
      <c r="R27" s="67">
        <v>12</v>
      </c>
      <c r="S27" s="60">
        <v>2.0202</v>
      </c>
      <c r="T27" s="63">
        <v>589</v>
      </c>
      <c r="U27" s="64">
        <v>100</v>
      </c>
    </row>
    <row r="28" spans="1:21" s="19" customFormat="1" ht="15" customHeight="1" x14ac:dyDescent="0.2">
      <c r="A28" s="18" t="s">
        <v>15</v>
      </c>
      <c r="B28" s="20" t="s">
        <v>37</v>
      </c>
      <c r="C28" s="33">
        <v>822</v>
      </c>
      <c r="D28" s="31">
        <v>0</v>
      </c>
      <c r="E28" s="23">
        <v>0</v>
      </c>
      <c r="F28" s="24">
        <v>19</v>
      </c>
      <c r="G28" s="23">
        <v>2.3114400000000002</v>
      </c>
      <c r="H28" s="24">
        <v>73</v>
      </c>
      <c r="I28" s="23">
        <v>8.8808000000000007</v>
      </c>
      <c r="J28" s="24">
        <v>342</v>
      </c>
      <c r="K28" s="23">
        <v>41.605800000000002</v>
      </c>
      <c r="L28" s="30">
        <v>341</v>
      </c>
      <c r="M28" s="23">
        <v>41.484200000000001</v>
      </c>
      <c r="N28" s="24">
        <v>0</v>
      </c>
      <c r="O28" s="23">
        <v>0</v>
      </c>
      <c r="P28" s="25">
        <v>47</v>
      </c>
      <c r="Q28" s="26">
        <v>5.7178000000000004</v>
      </c>
      <c r="R28" s="22">
        <v>26</v>
      </c>
      <c r="S28" s="26">
        <v>3.1629999999999998</v>
      </c>
      <c r="T28" s="28">
        <v>1434</v>
      </c>
      <c r="U28" s="29">
        <v>85.774000000000001</v>
      </c>
    </row>
    <row r="29" spans="1:21" s="19" customFormat="1" ht="15" customHeight="1" x14ac:dyDescent="0.2">
      <c r="A29" s="18" t="s">
        <v>15</v>
      </c>
      <c r="B29" s="65" t="s">
        <v>36</v>
      </c>
      <c r="C29" s="54">
        <v>811</v>
      </c>
      <c r="D29" s="55">
        <v>1</v>
      </c>
      <c r="E29" s="56">
        <v>0.12330000000000001</v>
      </c>
      <c r="F29" s="57">
        <v>7</v>
      </c>
      <c r="G29" s="56">
        <v>0.86312999999999995</v>
      </c>
      <c r="H29" s="58">
        <v>233</v>
      </c>
      <c r="I29" s="56">
        <v>28.73</v>
      </c>
      <c r="J29" s="57">
        <v>104</v>
      </c>
      <c r="K29" s="56">
        <v>12.823700000000001</v>
      </c>
      <c r="L29" s="58">
        <v>426</v>
      </c>
      <c r="M29" s="56">
        <v>52.527700000000003</v>
      </c>
      <c r="N29" s="57">
        <v>0</v>
      </c>
      <c r="O29" s="56">
        <v>0</v>
      </c>
      <c r="P29" s="66">
        <v>40</v>
      </c>
      <c r="Q29" s="60">
        <v>4.9321999999999999</v>
      </c>
      <c r="R29" s="55">
        <v>73</v>
      </c>
      <c r="S29" s="60">
        <v>9.0012000000000008</v>
      </c>
      <c r="T29" s="63">
        <v>1873</v>
      </c>
      <c r="U29" s="64">
        <v>100</v>
      </c>
    </row>
    <row r="30" spans="1:21" s="19" customFormat="1" ht="15" customHeight="1" x14ac:dyDescent="0.2">
      <c r="A30" s="18" t="s">
        <v>15</v>
      </c>
      <c r="B30" s="20" t="s">
        <v>39</v>
      </c>
      <c r="C30" s="21">
        <v>1181</v>
      </c>
      <c r="D30" s="31">
        <v>14</v>
      </c>
      <c r="E30" s="23">
        <v>1.1854</v>
      </c>
      <c r="F30" s="30">
        <v>6</v>
      </c>
      <c r="G30" s="23">
        <v>0.50804000000000005</v>
      </c>
      <c r="H30" s="24">
        <v>40</v>
      </c>
      <c r="I30" s="23">
        <v>3.387</v>
      </c>
      <c r="J30" s="24">
        <v>216</v>
      </c>
      <c r="K30" s="23">
        <v>18.2896</v>
      </c>
      <c r="L30" s="24">
        <v>865</v>
      </c>
      <c r="M30" s="23">
        <v>73.242999999999995</v>
      </c>
      <c r="N30" s="24">
        <v>0</v>
      </c>
      <c r="O30" s="23">
        <v>0</v>
      </c>
      <c r="P30" s="25">
        <v>40</v>
      </c>
      <c r="Q30" s="26">
        <v>3.387</v>
      </c>
      <c r="R30" s="22">
        <v>6</v>
      </c>
      <c r="S30" s="26">
        <v>0.50800000000000001</v>
      </c>
      <c r="T30" s="28">
        <v>3616</v>
      </c>
      <c r="U30" s="29">
        <v>99.971999999999994</v>
      </c>
    </row>
    <row r="31" spans="1:21" s="19" customFormat="1" ht="15" customHeight="1" x14ac:dyDescent="0.2">
      <c r="A31" s="18" t="s">
        <v>15</v>
      </c>
      <c r="B31" s="65" t="s">
        <v>40</v>
      </c>
      <c r="C31" s="68">
        <v>1290</v>
      </c>
      <c r="D31" s="55">
        <v>46</v>
      </c>
      <c r="E31" s="56">
        <v>3.5659000000000001</v>
      </c>
      <c r="F31" s="58">
        <v>18</v>
      </c>
      <c r="G31" s="56">
        <v>1.3953500000000001</v>
      </c>
      <c r="H31" s="57">
        <v>80</v>
      </c>
      <c r="I31" s="56">
        <v>6.2016</v>
      </c>
      <c r="J31" s="58">
        <v>389</v>
      </c>
      <c r="K31" s="56">
        <v>30.155000000000001</v>
      </c>
      <c r="L31" s="57">
        <v>691</v>
      </c>
      <c r="M31" s="56">
        <v>53.565899999999999</v>
      </c>
      <c r="N31" s="57">
        <v>0</v>
      </c>
      <c r="O31" s="56">
        <v>0</v>
      </c>
      <c r="P31" s="59">
        <v>66</v>
      </c>
      <c r="Q31" s="60">
        <v>5.1162999999999998</v>
      </c>
      <c r="R31" s="55">
        <v>32</v>
      </c>
      <c r="S31" s="60">
        <v>2.4805999999999999</v>
      </c>
      <c r="T31" s="63">
        <v>2170</v>
      </c>
      <c r="U31" s="64">
        <v>99.953999999999994</v>
      </c>
    </row>
    <row r="32" spans="1:21" s="19" customFormat="1" ht="15" customHeight="1" x14ac:dyDescent="0.2">
      <c r="A32" s="18" t="s">
        <v>15</v>
      </c>
      <c r="B32" s="20" t="s">
        <v>42</v>
      </c>
      <c r="C32" s="21">
        <v>211</v>
      </c>
      <c r="D32" s="22">
        <v>0</v>
      </c>
      <c r="E32" s="23">
        <v>0</v>
      </c>
      <c r="F32" s="24">
        <v>0</v>
      </c>
      <c r="G32" s="23">
        <v>0</v>
      </c>
      <c r="H32" s="24">
        <v>5</v>
      </c>
      <c r="I32" s="23">
        <v>2.3696999999999999</v>
      </c>
      <c r="J32" s="24">
        <v>127</v>
      </c>
      <c r="K32" s="23">
        <v>60.189599999999999</v>
      </c>
      <c r="L32" s="30">
        <v>76</v>
      </c>
      <c r="M32" s="23">
        <v>36.018999999999998</v>
      </c>
      <c r="N32" s="30">
        <v>0</v>
      </c>
      <c r="O32" s="23">
        <v>0</v>
      </c>
      <c r="P32" s="32">
        <v>3</v>
      </c>
      <c r="Q32" s="26">
        <v>1.4218</v>
      </c>
      <c r="R32" s="31">
        <v>1</v>
      </c>
      <c r="S32" s="26">
        <v>0.47389999999999999</v>
      </c>
      <c r="T32" s="28">
        <v>978</v>
      </c>
      <c r="U32" s="29">
        <v>100</v>
      </c>
    </row>
    <row r="33" spans="1:21" s="19" customFormat="1" ht="15" customHeight="1" x14ac:dyDescent="0.2">
      <c r="A33" s="18" t="s">
        <v>15</v>
      </c>
      <c r="B33" s="65" t="s">
        <v>41</v>
      </c>
      <c r="C33" s="54">
        <v>991</v>
      </c>
      <c r="D33" s="67">
        <v>5</v>
      </c>
      <c r="E33" s="56">
        <v>0.50449999999999995</v>
      </c>
      <c r="F33" s="57">
        <v>4</v>
      </c>
      <c r="G33" s="56">
        <v>0.40362999999999999</v>
      </c>
      <c r="H33" s="58">
        <v>19</v>
      </c>
      <c r="I33" s="56">
        <v>1.9173</v>
      </c>
      <c r="J33" s="57">
        <v>198</v>
      </c>
      <c r="K33" s="56">
        <v>19.979800000000001</v>
      </c>
      <c r="L33" s="57">
        <v>714</v>
      </c>
      <c r="M33" s="56">
        <v>72.048400000000001</v>
      </c>
      <c r="N33" s="58">
        <v>1</v>
      </c>
      <c r="O33" s="56">
        <v>0.10091</v>
      </c>
      <c r="P33" s="66">
        <v>50</v>
      </c>
      <c r="Q33" s="60">
        <v>5.0453999999999999</v>
      </c>
      <c r="R33" s="67">
        <v>2</v>
      </c>
      <c r="S33" s="60">
        <v>0.20180000000000001</v>
      </c>
      <c r="T33" s="63">
        <v>2372</v>
      </c>
      <c r="U33" s="64">
        <v>100</v>
      </c>
    </row>
    <row r="34" spans="1:21" s="19" customFormat="1" ht="15" customHeight="1" x14ac:dyDescent="0.2">
      <c r="A34" s="18" t="s">
        <v>15</v>
      </c>
      <c r="B34" s="20" t="s">
        <v>43</v>
      </c>
      <c r="C34" s="33">
        <v>87</v>
      </c>
      <c r="D34" s="22">
        <v>2</v>
      </c>
      <c r="E34" s="23">
        <v>2.2989000000000002</v>
      </c>
      <c r="F34" s="24">
        <v>0</v>
      </c>
      <c r="G34" s="23">
        <v>0</v>
      </c>
      <c r="H34" s="30">
        <v>2</v>
      </c>
      <c r="I34" s="23">
        <v>2.2989000000000002</v>
      </c>
      <c r="J34" s="24">
        <v>2</v>
      </c>
      <c r="K34" s="23">
        <v>2.2989000000000002</v>
      </c>
      <c r="L34" s="30">
        <v>81</v>
      </c>
      <c r="M34" s="23">
        <v>93.103399999999993</v>
      </c>
      <c r="N34" s="30">
        <v>0</v>
      </c>
      <c r="O34" s="23">
        <v>0</v>
      </c>
      <c r="P34" s="25">
        <v>0</v>
      </c>
      <c r="Q34" s="26">
        <v>0</v>
      </c>
      <c r="R34" s="31">
        <v>1</v>
      </c>
      <c r="S34" s="26">
        <v>1.1494</v>
      </c>
      <c r="T34" s="28">
        <v>825</v>
      </c>
      <c r="U34" s="29">
        <v>100</v>
      </c>
    </row>
    <row r="35" spans="1:21" s="19" customFormat="1" ht="15" customHeight="1" x14ac:dyDescent="0.2">
      <c r="A35" s="18" t="s">
        <v>15</v>
      </c>
      <c r="B35" s="65" t="s">
        <v>46</v>
      </c>
      <c r="C35" s="68">
        <v>432</v>
      </c>
      <c r="D35" s="67">
        <v>6</v>
      </c>
      <c r="E35" s="56">
        <v>1.3889</v>
      </c>
      <c r="F35" s="57">
        <v>4</v>
      </c>
      <c r="G35" s="56">
        <v>0.92593000000000003</v>
      </c>
      <c r="H35" s="58">
        <v>61</v>
      </c>
      <c r="I35" s="56">
        <v>14.1204</v>
      </c>
      <c r="J35" s="57">
        <v>45</v>
      </c>
      <c r="K35" s="56">
        <v>10.416700000000001</v>
      </c>
      <c r="L35" s="58">
        <v>251</v>
      </c>
      <c r="M35" s="56">
        <v>58.101900000000001</v>
      </c>
      <c r="N35" s="57">
        <v>0</v>
      </c>
      <c r="O35" s="56">
        <v>0</v>
      </c>
      <c r="P35" s="66">
        <v>65</v>
      </c>
      <c r="Q35" s="60">
        <v>15.0463</v>
      </c>
      <c r="R35" s="67">
        <v>11</v>
      </c>
      <c r="S35" s="60">
        <v>2.5463</v>
      </c>
      <c r="T35" s="63">
        <v>1064</v>
      </c>
      <c r="U35" s="64">
        <v>100</v>
      </c>
    </row>
    <row r="36" spans="1:21" s="19" customFormat="1" ht="15" customHeight="1" x14ac:dyDescent="0.2">
      <c r="A36" s="18" t="s">
        <v>15</v>
      </c>
      <c r="B36" s="20" t="s">
        <v>50</v>
      </c>
      <c r="C36" s="33">
        <v>823</v>
      </c>
      <c r="D36" s="31">
        <v>4</v>
      </c>
      <c r="E36" s="23">
        <v>0.48599999999999999</v>
      </c>
      <c r="F36" s="24">
        <v>16</v>
      </c>
      <c r="G36" s="23">
        <v>1.94411</v>
      </c>
      <c r="H36" s="24">
        <v>170</v>
      </c>
      <c r="I36" s="23">
        <v>20.656099999999999</v>
      </c>
      <c r="J36" s="30">
        <v>244</v>
      </c>
      <c r="K36" s="23">
        <v>29.647600000000001</v>
      </c>
      <c r="L36" s="30">
        <v>316</v>
      </c>
      <c r="M36" s="23">
        <v>38.396099999999997</v>
      </c>
      <c r="N36" s="24">
        <v>4</v>
      </c>
      <c r="O36" s="23">
        <v>0.48603000000000002</v>
      </c>
      <c r="P36" s="32">
        <v>69</v>
      </c>
      <c r="Q36" s="26">
        <v>8.3840000000000003</v>
      </c>
      <c r="R36" s="31">
        <v>136</v>
      </c>
      <c r="S36" s="26">
        <v>16.524899999999999</v>
      </c>
      <c r="T36" s="28">
        <v>658</v>
      </c>
      <c r="U36" s="29">
        <v>100</v>
      </c>
    </row>
    <row r="37" spans="1:21" s="19" customFormat="1" ht="15" customHeight="1" x14ac:dyDescent="0.2">
      <c r="A37" s="18" t="s">
        <v>15</v>
      </c>
      <c r="B37" s="65" t="s">
        <v>47</v>
      </c>
      <c r="C37" s="54">
        <v>190</v>
      </c>
      <c r="D37" s="55">
        <v>2</v>
      </c>
      <c r="E37" s="56">
        <v>1.0526</v>
      </c>
      <c r="F37" s="57">
        <v>4</v>
      </c>
      <c r="G37" s="56">
        <v>2.1052599999999999</v>
      </c>
      <c r="H37" s="57">
        <v>4</v>
      </c>
      <c r="I37" s="56">
        <v>2.1053000000000002</v>
      </c>
      <c r="J37" s="57">
        <v>3</v>
      </c>
      <c r="K37" s="56">
        <v>1.5789</v>
      </c>
      <c r="L37" s="57">
        <v>173</v>
      </c>
      <c r="M37" s="56">
        <v>91.052599999999998</v>
      </c>
      <c r="N37" s="58">
        <v>0</v>
      </c>
      <c r="O37" s="56">
        <v>0</v>
      </c>
      <c r="P37" s="66">
        <v>4</v>
      </c>
      <c r="Q37" s="60">
        <v>2.1053000000000002</v>
      </c>
      <c r="R37" s="67">
        <v>3</v>
      </c>
      <c r="S37" s="60">
        <v>1.5789</v>
      </c>
      <c r="T37" s="63">
        <v>483</v>
      </c>
      <c r="U37" s="64">
        <v>100</v>
      </c>
    </row>
    <row r="38" spans="1:21" s="19" customFormat="1" ht="15" customHeight="1" x14ac:dyDescent="0.2">
      <c r="A38" s="18" t="s">
        <v>15</v>
      </c>
      <c r="B38" s="20" t="s">
        <v>48</v>
      </c>
      <c r="C38" s="21">
        <v>1102</v>
      </c>
      <c r="D38" s="22">
        <v>0</v>
      </c>
      <c r="E38" s="23">
        <v>0</v>
      </c>
      <c r="F38" s="24">
        <v>60</v>
      </c>
      <c r="G38" s="23">
        <v>5.4446500000000002</v>
      </c>
      <c r="H38" s="24">
        <v>172</v>
      </c>
      <c r="I38" s="23">
        <v>15.608000000000001</v>
      </c>
      <c r="J38" s="24">
        <v>275</v>
      </c>
      <c r="K38" s="23">
        <v>24.954599999999999</v>
      </c>
      <c r="L38" s="24">
        <v>573</v>
      </c>
      <c r="M38" s="23">
        <v>51.996400000000001</v>
      </c>
      <c r="N38" s="24">
        <v>0</v>
      </c>
      <c r="O38" s="23">
        <v>0</v>
      </c>
      <c r="P38" s="25">
        <v>22</v>
      </c>
      <c r="Q38" s="26">
        <v>1.9964</v>
      </c>
      <c r="R38" s="31">
        <v>3</v>
      </c>
      <c r="S38" s="26">
        <v>0.2722</v>
      </c>
      <c r="T38" s="28">
        <v>2577</v>
      </c>
      <c r="U38" s="29">
        <v>97.671999999999997</v>
      </c>
    </row>
    <row r="39" spans="1:21" s="19" customFormat="1" ht="15" customHeight="1" x14ac:dyDescent="0.2">
      <c r="A39" s="18" t="s">
        <v>15</v>
      </c>
      <c r="B39" s="65" t="s">
        <v>49</v>
      </c>
      <c r="C39" s="54">
        <v>102</v>
      </c>
      <c r="D39" s="67">
        <v>4</v>
      </c>
      <c r="E39" s="56">
        <v>3.9216000000000002</v>
      </c>
      <c r="F39" s="57">
        <v>0</v>
      </c>
      <c r="G39" s="56">
        <v>0</v>
      </c>
      <c r="H39" s="58">
        <v>52</v>
      </c>
      <c r="I39" s="56">
        <v>50.980400000000003</v>
      </c>
      <c r="J39" s="57">
        <v>6</v>
      </c>
      <c r="K39" s="56">
        <v>5.8823999999999996</v>
      </c>
      <c r="L39" s="58">
        <v>39</v>
      </c>
      <c r="M39" s="56">
        <v>38.235300000000002</v>
      </c>
      <c r="N39" s="57">
        <v>0</v>
      </c>
      <c r="O39" s="56">
        <v>0</v>
      </c>
      <c r="P39" s="66">
        <v>1</v>
      </c>
      <c r="Q39" s="60">
        <v>0.98040000000000005</v>
      </c>
      <c r="R39" s="55">
        <v>5</v>
      </c>
      <c r="S39" s="60">
        <v>4.9020000000000001</v>
      </c>
      <c r="T39" s="63">
        <v>880</v>
      </c>
      <c r="U39" s="64">
        <v>100</v>
      </c>
    </row>
    <row r="40" spans="1:21" s="19" customFormat="1" ht="15" customHeight="1" x14ac:dyDescent="0.2">
      <c r="A40" s="18" t="s">
        <v>15</v>
      </c>
      <c r="B40" s="20" t="s">
        <v>51</v>
      </c>
      <c r="C40" s="33">
        <v>1462</v>
      </c>
      <c r="D40" s="22">
        <v>2</v>
      </c>
      <c r="E40" s="23">
        <v>0.1368</v>
      </c>
      <c r="F40" s="24">
        <v>2</v>
      </c>
      <c r="G40" s="23">
        <v>0.1368</v>
      </c>
      <c r="H40" s="24">
        <v>136</v>
      </c>
      <c r="I40" s="23">
        <v>9.3023000000000007</v>
      </c>
      <c r="J40" s="30">
        <v>367</v>
      </c>
      <c r="K40" s="23">
        <v>25.102599999999999</v>
      </c>
      <c r="L40" s="30">
        <v>910</v>
      </c>
      <c r="M40" s="23">
        <v>62.243499999999997</v>
      </c>
      <c r="N40" s="24">
        <v>2</v>
      </c>
      <c r="O40" s="23">
        <v>0.1368</v>
      </c>
      <c r="P40" s="25">
        <v>43</v>
      </c>
      <c r="Q40" s="26">
        <v>2.9411999999999998</v>
      </c>
      <c r="R40" s="31">
        <v>4</v>
      </c>
      <c r="S40" s="26">
        <v>0.27360000000000001</v>
      </c>
      <c r="T40" s="28">
        <v>4916</v>
      </c>
      <c r="U40" s="29">
        <v>100</v>
      </c>
    </row>
    <row r="41" spans="1:21" s="19" customFormat="1" ht="15" customHeight="1" x14ac:dyDescent="0.2">
      <c r="A41" s="18" t="s">
        <v>15</v>
      </c>
      <c r="B41" s="65" t="s">
        <v>44</v>
      </c>
      <c r="C41" s="54">
        <v>286</v>
      </c>
      <c r="D41" s="67">
        <v>86</v>
      </c>
      <c r="E41" s="56">
        <v>30.069900000000001</v>
      </c>
      <c r="F41" s="57">
        <v>2</v>
      </c>
      <c r="G41" s="56">
        <v>0.69930000000000003</v>
      </c>
      <c r="H41" s="57">
        <v>11</v>
      </c>
      <c r="I41" s="56">
        <v>3.8462000000000001</v>
      </c>
      <c r="J41" s="57">
        <v>75</v>
      </c>
      <c r="K41" s="56">
        <v>26.223800000000001</v>
      </c>
      <c r="L41" s="58">
        <v>99</v>
      </c>
      <c r="M41" s="56">
        <v>34.615400000000001</v>
      </c>
      <c r="N41" s="58">
        <v>0</v>
      </c>
      <c r="O41" s="56">
        <v>0</v>
      </c>
      <c r="P41" s="59">
        <v>13</v>
      </c>
      <c r="Q41" s="60">
        <v>4.5454999999999997</v>
      </c>
      <c r="R41" s="55">
        <v>8</v>
      </c>
      <c r="S41" s="60">
        <v>2.7972000000000001</v>
      </c>
      <c r="T41" s="63">
        <v>2618</v>
      </c>
      <c r="U41" s="64">
        <v>100</v>
      </c>
    </row>
    <row r="42" spans="1:21" s="19" customFormat="1" ht="15" customHeight="1" x14ac:dyDescent="0.2">
      <c r="A42" s="18" t="s">
        <v>15</v>
      </c>
      <c r="B42" s="20" t="s">
        <v>45</v>
      </c>
      <c r="C42" s="33">
        <v>71</v>
      </c>
      <c r="D42" s="22">
        <v>6</v>
      </c>
      <c r="E42" s="23">
        <v>8.4506999999999994</v>
      </c>
      <c r="F42" s="24">
        <v>1</v>
      </c>
      <c r="G42" s="23">
        <v>1.40845</v>
      </c>
      <c r="H42" s="24">
        <v>1</v>
      </c>
      <c r="I42" s="23">
        <v>1.4085000000000001</v>
      </c>
      <c r="J42" s="30">
        <v>4</v>
      </c>
      <c r="K42" s="23">
        <v>5.6337999999999999</v>
      </c>
      <c r="L42" s="30">
        <v>59</v>
      </c>
      <c r="M42" s="23">
        <v>83.098600000000005</v>
      </c>
      <c r="N42" s="30">
        <v>0</v>
      </c>
      <c r="O42" s="23">
        <v>0</v>
      </c>
      <c r="P42" s="25">
        <v>0</v>
      </c>
      <c r="Q42" s="26">
        <v>0</v>
      </c>
      <c r="R42" s="31">
        <v>2</v>
      </c>
      <c r="S42" s="26">
        <v>2.8169</v>
      </c>
      <c r="T42" s="28">
        <v>481</v>
      </c>
      <c r="U42" s="29">
        <v>100</v>
      </c>
    </row>
    <row r="43" spans="1:21" s="19" customFormat="1" ht="15" customHeight="1" x14ac:dyDescent="0.2">
      <c r="A43" s="18" t="s">
        <v>15</v>
      </c>
      <c r="B43" s="65" t="s">
        <v>52</v>
      </c>
      <c r="C43" s="54">
        <v>1522</v>
      </c>
      <c r="D43" s="55">
        <v>2</v>
      </c>
      <c r="E43" s="56">
        <v>0.13139999999999999</v>
      </c>
      <c r="F43" s="57">
        <v>4</v>
      </c>
      <c r="G43" s="56">
        <v>0.26280999999999999</v>
      </c>
      <c r="H43" s="58">
        <v>32</v>
      </c>
      <c r="I43" s="56">
        <v>2.1025</v>
      </c>
      <c r="J43" s="57">
        <v>650</v>
      </c>
      <c r="K43" s="56">
        <v>42.707000000000001</v>
      </c>
      <c r="L43" s="57">
        <v>755</v>
      </c>
      <c r="M43" s="56">
        <v>49.605800000000002</v>
      </c>
      <c r="N43" s="57">
        <v>0</v>
      </c>
      <c r="O43" s="56">
        <v>0</v>
      </c>
      <c r="P43" s="59">
        <v>79</v>
      </c>
      <c r="Q43" s="60">
        <v>5.1905000000000001</v>
      </c>
      <c r="R43" s="67">
        <v>20</v>
      </c>
      <c r="S43" s="60">
        <v>1.3141</v>
      </c>
      <c r="T43" s="63">
        <v>3631</v>
      </c>
      <c r="U43" s="64">
        <v>100</v>
      </c>
    </row>
    <row r="44" spans="1:21" s="19" customFormat="1" ht="15" customHeight="1" x14ac:dyDescent="0.2">
      <c r="A44" s="18" t="s">
        <v>15</v>
      </c>
      <c r="B44" s="20" t="s">
        <v>53</v>
      </c>
      <c r="C44" s="21">
        <v>194</v>
      </c>
      <c r="D44" s="22">
        <v>29</v>
      </c>
      <c r="E44" s="23">
        <v>14.948499999999999</v>
      </c>
      <c r="F44" s="30">
        <v>0</v>
      </c>
      <c r="G44" s="23">
        <v>0</v>
      </c>
      <c r="H44" s="24">
        <v>10</v>
      </c>
      <c r="I44" s="23">
        <v>5.1546000000000003</v>
      </c>
      <c r="J44" s="24">
        <v>25</v>
      </c>
      <c r="K44" s="23">
        <v>12.8866</v>
      </c>
      <c r="L44" s="24">
        <v>114</v>
      </c>
      <c r="M44" s="23">
        <v>58.762900000000002</v>
      </c>
      <c r="N44" s="30">
        <v>0</v>
      </c>
      <c r="O44" s="23">
        <v>0</v>
      </c>
      <c r="P44" s="32">
        <v>16</v>
      </c>
      <c r="Q44" s="26">
        <v>8.2474000000000007</v>
      </c>
      <c r="R44" s="31">
        <v>8</v>
      </c>
      <c r="S44" s="26">
        <v>4.1237000000000004</v>
      </c>
      <c r="T44" s="28">
        <v>1815</v>
      </c>
      <c r="U44" s="29">
        <v>100</v>
      </c>
    </row>
    <row r="45" spans="1:21" s="19" customFormat="1" ht="15" customHeight="1" x14ac:dyDescent="0.2">
      <c r="A45" s="18" t="s">
        <v>15</v>
      </c>
      <c r="B45" s="65" t="s">
        <v>54</v>
      </c>
      <c r="C45" s="54">
        <v>939</v>
      </c>
      <c r="D45" s="67">
        <v>12</v>
      </c>
      <c r="E45" s="56">
        <v>1.278</v>
      </c>
      <c r="F45" s="57">
        <v>15</v>
      </c>
      <c r="G45" s="56">
        <v>1.59744</v>
      </c>
      <c r="H45" s="58">
        <v>121</v>
      </c>
      <c r="I45" s="56">
        <v>12.885999999999999</v>
      </c>
      <c r="J45" s="57">
        <v>74</v>
      </c>
      <c r="K45" s="56">
        <v>7.8807</v>
      </c>
      <c r="L45" s="58">
        <v>625</v>
      </c>
      <c r="M45" s="56">
        <v>66.560199999999995</v>
      </c>
      <c r="N45" s="57">
        <v>2</v>
      </c>
      <c r="O45" s="56">
        <v>0.21299000000000001</v>
      </c>
      <c r="P45" s="59">
        <v>90</v>
      </c>
      <c r="Q45" s="60">
        <v>9.5846999999999998</v>
      </c>
      <c r="R45" s="55">
        <v>52</v>
      </c>
      <c r="S45" s="60">
        <v>5.5377999999999998</v>
      </c>
      <c r="T45" s="63">
        <v>1283</v>
      </c>
      <c r="U45" s="64">
        <v>100</v>
      </c>
    </row>
    <row r="46" spans="1:21" s="19" customFormat="1" ht="15" customHeight="1" x14ac:dyDescent="0.2">
      <c r="A46" s="18" t="s">
        <v>15</v>
      </c>
      <c r="B46" s="20" t="s">
        <v>55</v>
      </c>
      <c r="C46" s="21">
        <v>1095</v>
      </c>
      <c r="D46" s="22">
        <v>0</v>
      </c>
      <c r="E46" s="23">
        <v>0</v>
      </c>
      <c r="F46" s="24">
        <v>11</v>
      </c>
      <c r="G46" s="23">
        <v>1.00457</v>
      </c>
      <c r="H46" s="24">
        <v>103</v>
      </c>
      <c r="I46" s="23">
        <v>9.4063999999999997</v>
      </c>
      <c r="J46" s="24">
        <v>273</v>
      </c>
      <c r="K46" s="23">
        <v>24.9315</v>
      </c>
      <c r="L46" s="30">
        <v>668</v>
      </c>
      <c r="M46" s="23">
        <v>61.004600000000003</v>
      </c>
      <c r="N46" s="30">
        <v>0</v>
      </c>
      <c r="O46" s="23">
        <v>0</v>
      </c>
      <c r="P46" s="32">
        <v>40</v>
      </c>
      <c r="Q46" s="26">
        <v>3.653</v>
      </c>
      <c r="R46" s="22">
        <v>19</v>
      </c>
      <c r="S46" s="26">
        <v>1.7352000000000001</v>
      </c>
      <c r="T46" s="28">
        <v>3027</v>
      </c>
      <c r="U46" s="29">
        <v>92.798000000000002</v>
      </c>
    </row>
    <row r="47" spans="1:21" s="19" customFormat="1" ht="15" customHeight="1" x14ac:dyDescent="0.2">
      <c r="A47" s="18" t="s">
        <v>15</v>
      </c>
      <c r="B47" s="65" t="s">
        <v>56</v>
      </c>
      <c r="C47" s="68">
        <v>266</v>
      </c>
      <c r="D47" s="55">
        <v>1</v>
      </c>
      <c r="E47" s="56">
        <v>0.37590000000000001</v>
      </c>
      <c r="F47" s="58">
        <v>1</v>
      </c>
      <c r="G47" s="56">
        <v>0.37594</v>
      </c>
      <c r="H47" s="58">
        <v>41</v>
      </c>
      <c r="I47" s="56">
        <v>15.413500000000001</v>
      </c>
      <c r="J47" s="58">
        <v>26</v>
      </c>
      <c r="K47" s="56">
        <v>9.7744</v>
      </c>
      <c r="L47" s="58">
        <v>186</v>
      </c>
      <c r="M47" s="56">
        <v>69.924800000000005</v>
      </c>
      <c r="N47" s="57">
        <v>1</v>
      </c>
      <c r="O47" s="56">
        <v>0.37594</v>
      </c>
      <c r="P47" s="59">
        <v>10</v>
      </c>
      <c r="Q47" s="60">
        <v>3.7593999999999999</v>
      </c>
      <c r="R47" s="67">
        <v>10</v>
      </c>
      <c r="S47" s="60">
        <v>3.7593999999999999</v>
      </c>
      <c r="T47" s="63">
        <v>308</v>
      </c>
      <c r="U47" s="64">
        <v>100</v>
      </c>
    </row>
    <row r="48" spans="1:21" s="19" customFormat="1" ht="15" customHeight="1" x14ac:dyDescent="0.2">
      <c r="A48" s="18" t="s">
        <v>15</v>
      </c>
      <c r="B48" s="20" t="s">
        <v>57</v>
      </c>
      <c r="C48" s="21">
        <v>274</v>
      </c>
      <c r="D48" s="31">
        <v>1</v>
      </c>
      <c r="E48" s="23">
        <v>0.36499999999999999</v>
      </c>
      <c r="F48" s="24">
        <v>1</v>
      </c>
      <c r="G48" s="23">
        <v>0.36496000000000001</v>
      </c>
      <c r="H48" s="30">
        <v>5</v>
      </c>
      <c r="I48" s="23">
        <v>1.8248</v>
      </c>
      <c r="J48" s="24">
        <v>139</v>
      </c>
      <c r="K48" s="23">
        <v>50.729900000000001</v>
      </c>
      <c r="L48" s="24">
        <v>115</v>
      </c>
      <c r="M48" s="23">
        <v>41.970799999999997</v>
      </c>
      <c r="N48" s="30">
        <v>0</v>
      </c>
      <c r="O48" s="23">
        <v>0</v>
      </c>
      <c r="P48" s="32">
        <v>13</v>
      </c>
      <c r="Q48" s="26">
        <v>4.7445000000000004</v>
      </c>
      <c r="R48" s="31">
        <v>5</v>
      </c>
      <c r="S48" s="26">
        <v>1.8248</v>
      </c>
      <c r="T48" s="28">
        <v>1236</v>
      </c>
      <c r="U48" s="29">
        <v>100</v>
      </c>
    </row>
    <row r="49" spans="1:23" s="19" customFormat="1" ht="15" customHeight="1" x14ac:dyDescent="0.2">
      <c r="A49" s="18" t="s">
        <v>15</v>
      </c>
      <c r="B49" s="65" t="s">
        <v>58</v>
      </c>
      <c r="C49" s="68">
        <v>54</v>
      </c>
      <c r="D49" s="55">
        <v>10</v>
      </c>
      <c r="E49" s="56">
        <v>18.5185</v>
      </c>
      <c r="F49" s="57">
        <v>0</v>
      </c>
      <c r="G49" s="56">
        <v>0</v>
      </c>
      <c r="H49" s="57">
        <v>3</v>
      </c>
      <c r="I49" s="56">
        <v>5.5556000000000001</v>
      </c>
      <c r="J49" s="57">
        <v>1</v>
      </c>
      <c r="K49" s="56">
        <v>1.8519000000000001</v>
      </c>
      <c r="L49" s="58">
        <v>39</v>
      </c>
      <c r="M49" s="56">
        <v>72.222200000000001</v>
      </c>
      <c r="N49" s="58">
        <v>0</v>
      </c>
      <c r="O49" s="56">
        <v>0</v>
      </c>
      <c r="P49" s="59">
        <v>1</v>
      </c>
      <c r="Q49" s="60">
        <v>1.8519000000000001</v>
      </c>
      <c r="R49" s="67">
        <v>0</v>
      </c>
      <c r="S49" s="60">
        <v>0</v>
      </c>
      <c r="T49" s="63">
        <v>688</v>
      </c>
      <c r="U49" s="64">
        <v>100</v>
      </c>
    </row>
    <row r="50" spans="1:23" s="19" customFormat="1" ht="15" customHeight="1" x14ac:dyDescent="0.2">
      <c r="A50" s="18" t="s">
        <v>15</v>
      </c>
      <c r="B50" s="20" t="s">
        <v>59</v>
      </c>
      <c r="C50" s="21">
        <v>773</v>
      </c>
      <c r="D50" s="22">
        <v>1</v>
      </c>
      <c r="E50" s="23">
        <v>0.12939999999999999</v>
      </c>
      <c r="F50" s="24">
        <v>6</v>
      </c>
      <c r="G50" s="23">
        <v>0.7762</v>
      </c>
      <c r="H50" s="30">
        <v>11</v>
      </c>
      <c r="I50" s="23">
        <v>1.423</v>
      </c>
      <c r="J50" s="24">
        <v>274</v>
      </c>
      <c r="K50" s="23">
        <v>35.446300000000001</v>
      </c>
      <c r="L50" s="24">
        <v>462</v>
      </c>
      <c r="M50" s="23">
        <v>59.767099999999999</v>
      </c>
      <c r="N50" s="30">
        <v>0</v>
      </c>
      <c r="O50" s="23">
        <v>0</v>
      </c>
      <c r="P50" s="32">
        <v>19</v>
      </c>
      <c r="Q50" s="26">
        <v>2.4580000000000002</v>
      </c>
      <c r="R50" s="22">
        <v>10</v>
      </c>
      <c r="S50" s="26">
        <v>1.2937000000000001</v>
      </c>
      <c r="T50" s="28">
        <v>1818</v>
      </c>
      <c r="U50" s="29">
        <v>100</v>
      </c>
    </row>
    <row r="51" spans="1:23" s="19" customFormat="1" ht="15" customHeight="1" x14ac:dyDescent="0.2">
      <c r="A51" s="18" t="s">
        <v>15</v>
      </c>
      <c r="B51" s="65" t="s">
        <v>60</v>
      </c>
      <c r="C51" s="54">
        <v>3829</v>
      </c>
      <c r="D51" s="55">
        <v>15</v>
      </c>
      <c r="E51" s="56">
        <v>0.39169999999999999</v>
      </c>
      <c r="F51" s="58">
        <v>48</v>
      </c>
      <c r="G51" s="56">
        <v>1.25359</v>
      </c>
      <c r="H51" s="57">
        <v>1205</v>
      </c>
      <c r="I51" s="56">
        <v>31.470400000000001</v>
      </c>
      <c r="J51" s="57">
        <v>872</v>
      </c>
      <c r="K51" s="56">
        <v>22.773599999999998</v>
      </c>
      <c r="L51" s="57">
        <v>1561</v>
      </c>
      <c r="M51" s="56">
        <v>40.767800000000001</v>
      </c>
      <c r="N51" s="58">
        <v>0</v>
      </c>
      <c r="O51" s="56">
        <v>0</v>
      </c>
      <c r="P51" s="59">
        <v>128</v>
      </c>
      <c r="Q51" s="60">
        <v>3.3429000000000002</v>
      </c>
      <c r="R51" s="55">
        <v>213</v>
      </c>
      <c r="S51" s="60">
        <v>5.5628000000000002</v>
      </c>
      <c r="T51" s="63">
        <v>8616</v>
      </c>
      <c r="U51" s="64">
        <v>100</v>
      </c>
    </row>
    <row r="52" spans="1:23" s="19" customFormat="1" ht="15" customHeight="1" x14ac:dyDescent="0.2">
      <c r="A52" s="18" t="s">
        <v>15</v>
      </c>
      <c r="B52" s="20" t="s">
        <v>61</v>
      </c>
      <c r="C52" s="21">
        <v>348</v>
      </c>
      <c r="D52" s="31">
        <v>4</v>
      </c>
      <c r="E52" s="23">
        <v>1.1494</v>
      </c>
      <c r="F52" s="24">
        <v>3</v>
      </c>
      <c r="G52" s="23">
        <v>0.86207</v>
      </c>
      <c r="H52" s="30">
        <v>24</v>
      </c>
      <c r="I52" s="23">
        <v>6.8966000000000003</v>
      </c>
      <c r="J52" s="30">
        <v>6</v>
      </c>
      <c r="K52" s="23">
        <v>1.7241</v>
      </c>
      <c r="L52" s="24">
        <v>307</v>
      </c>
      <c r="M52" s="23">
        <v>88.218400000000003</v>
      </c>
      <c r="N52" s="30">
        <v>1</v>
      </c>
      <c r="O52" s="23">
        <v>0.28736</v>
      </c>
      <c r="P52" s="25">
        <v>3</v>
      </c>
      <c r="Q52" s="26">
        <v>0.86209999999999998</v>
      </c>
      <c r="R52" s="22">
        <v>9</v>
      </c>
      <c r="S52" s="26">
        <v>2.5861999999999998</v>
      </c>
      <c r="T52" s="28">
        <v>1009</v>
      </c>
      <c r="U52" s="29">
        <v>100</v>
      </c>
    </row>
    <row r="53" spans="1:23" s="19" customFormat="1" ht="15" customHeight="1" x14ac:dyDescent="0.2">
      <c r="A53" s="18" t="s">
        <v>15</v>
      </c>
      <c r="B53" s="65" t="s">
        <v>62</v>
      </c>
      <c r="C53" s="68">
        <v>216</v>
      </c>
      <c r="D53" s="67">
        <v>0</v>
      </c>
      <c r="E53" s="56">
        <v>0</v>
      </c>
      <c r="F53" s="57">
        <v>0</v>
      </c>
      <c r="G53" s="56">
        <v>0</v>
      </c>
      <c r="H53" s="58">
        <v>1</v>
      </c>
      <c r="I53" s="56">
        <v>0.46300000000000002</v>
      </c>
      <c r="J53" s="57">
        <v>0</v>
      </c>
      <c r="K53" s="56">
        <v>0</v>
      </c>
      <c r="L53" s="58">
        <v>212</v>
      </c>
      <c r="M53" s="56">
        <v>98.148099999999999</v>
      </c>
      <c r="N53" s="58">
        <v>0</v>
      </c>
      <c r="O53" s="56">
        <v>0</v>
      </c>
      <c r="P53" s="59">
        <v>3</v>
      </c>
      <c r="Q53" s="60">
        <v>1.3889</v>
      </c>
      <c r="R53" s="67">
        <v>0</v>
      </c>
      <c r="S53" s="60">
        <v>0</v>
      </c>
      <c r="T53" s="63">
        <v>306</v>
      </c>
      <c r="U53" s="64">
        <v>100</v>
      </c>
    </row>
    <row r="54" spans="1:23" s="19" customFormat="1" ht="15" customHeight="1" x14ac:dyDescent="0.2">
      <c r="A54" s="18" t="s">
        <v>15</v>
      </c>
      <c r="B54" s="20" t="s">
        <v>63</v>
      </c>
      <c r="C54" s="21">
        <v>585</v>
      </c>
      <c r="D54" s="31">
        <v>0</v>
      </c>
      <c r="E54" s="23">
        <v>0</v>
      </c>
      <c r="F54" s="24">
        <v>7</v>
      </c>
      <c r="G54" s="34">
        <v>1.19658</v>
      </c>
      <c r="H54" s="30">
        <v>37</v>
      </c>
      <c r="I54" s="34">
        <v>6.3247999999999998</v>
      </c>
      <c r="J54" s="24">
        <v>265</v>
      </c>
      <c r="K54" s="23">
        <v>45.299100000000003</v>
      </c>
      <c r="L54" s="24">
        <v>241</v>
      </c>
      <c r="M54" s="23">
        <v>41.196599999999997</v>
      </c>
      <c r="N54" s="24">
        <v>0</v>
      </c>
      <c r="O54" s="23">
        <v>0</v>
      </c>
      <c r="P54" s="32">
        <v>35</v>
      </c>
      <c r="Q54" s="26">
        <v>5.9828999999999999</v>
      </c>
      <c r="R54" s="22">
        <v>27</v>
      </c>
      <c r="S54" s="26">
        <v>4.6154000000000002</v>
      </c>
      <c r="T54" s="28">
        <v>1971</v>
      </c>
      <c r="U54" s="29">
        <v>100</v>
      </c>
    </row>
    <row r="55" spans="1:23" s="19" customFormat="1" ht="15" customHeight="1" x14ac:dyDescent="0.2">
      <c r="A55" s="18" t="s">
        <v>15</v>
      </c>
      <c r="B55" s="65" t="s">
        <v>64</v>
      </c>
      <c r="C55" s="54">
        <v>1355</v>
      </c>
      <c r="D55" s="55">
        <v>23</v>
      </c>
      <c r="E55" s="56">
        <v>1.6974</v>
      </c>
      <c r="F55" s="57">
        <v>30</v>
      </c>
      <c r="G55" s="56">
        <v>2.2140200000000001</v>
      </c>
      <c r="H55" s="58">
        <v>203</v>
      </c>
      <c r="I55" s="56">
        <v>14.9815</v>
      </c>
      <c r="J55" s="58">
        <v>95</v>
      </c>
      <c r="K55" s="56">
        <v>7.0110999999999999</v>
      </c>
      <c r="L55" s="57">
        <v>840</v>
      </c>
      <c r="M55" s="56">
        <v>61.992600000000003</v>
      </c>
      <c r="N55" s="57">
        <v>9</v>
      </c>
      <c r="O55" s="56">
        <v>0.66420999999999997</v>
      </c>
      <c r="P55" s="66">
        <v>155</v>
      </c>
      <c r="Q55" s="60">
        <v>11.4391</v>
      </c>
      <c r="R55" s="55">
        <v>49</v>
      </c>
      <c r="S55" s="60">
        <v>3.6162000000000001</v>
      </c>
      <c r="T55" s="63">
        <v>2305</v>
      </c>
      <c r="U55" s="64">
        <v>100</v>
      </c>
    </row>
    <row r="56" spans="1:23" s="19" customFormat="1" ht="15" customHeight="1" x14ac:dyDescent="0.2">
      <c r="A56" s="18" t="s">
        <v>15</v>
      </c>
      <c r="B56" s="20" t="s">
        <v>65</v>
      </c>
      <c r="C56" s="21">
        <v>185</v>
      </c>
      <c r="D56" s="22">
        <v>0</v>
      </c>
      <c r="E56" s="23">
        <v>0</v>
      </c>
      <c r="F56" s="24">
        <v>0</v>
      </c>
      <c r="G56" s="23">
        <v>0</v>
      </c>
      <c r="H56" s="24">
        <v>1</v>
      </c>
      <c r="I56" s="23">
        <v>0.54049999999999998</v>
      </c>
      <c r="J56" s="30">
        <v>10</v>
      </c>
      <c r="K56" s="23">
        <v>5.4054000000000002</v>
      </c>
      <c r="L56" s="24">
        <v>164</v>
      </c>
      <c r="M56" s="23">
        <v>88.648600000000002</v>
      </c>
      <c r="N56" s="30">
        <v>0</v>
      </c>
      <c r="O56" s="23">
        <v>0</v>
      </c>
      <c r="P56" s="25">
        <v>10</v>
      </c>
      <c r="Q56" s="26">
        <v>5.4054000000000002</v>
      </c>
      <c r="R56" s="31">
        <v>0</v>
      </c>
      <c r="S56" s="26">
        <v>0</v>
      </c>
      <c r="T56" s="28">
        <v>720</v>
      </c>
      <c r="U56" s="29">
        <v>100</v>
      </c>
    </row>
    <row r="57" spans="1:23" s="19" customFormat="1" ht="15" customHeight="1" x14ac:dyDescent="0.2">
      <c r="A57" s="18" t="s">
        <v>15</v>
      </c>
      <c r="B57" s="65" t="s">
        <v>66</v>
      </c>
      <c r="C57" s="54">
        <v>1860</v>
      </c>
      <c r="D57" s="55">
        <v>33</v>
      </c>
      <c r="E57" s="56">
        <v>1.7742</v>
      </c>
      <c r="F57" s="58">
        <v>22</v>
      </c>
      <c r="G57" s="56">
        <v>1.1828000000000001</v>
      </c>
      <c r="H57" s="57">
        <v>156</v>
      </c>
      <c r="I57" s="56">
        <v>8.3871000000000002</v>
      </c>
      <c r="J57" s="57">
        <v>397</v>
      </c>
      <c r="K57" s="56">
        <v>21.344100000000001</v>
      </c>
      <c r="L57" s="57">
        <v>1152</v>
      </c>
      <c r="M57" s="56">
        <v>61.935499999999998</v>
      </c>
      <c r="N57" s="57">
        <v>0</v>
      </c>
      <c r="O57" s="56">
        <v>0</v>
      </c>
      <c r="P57" s="66">
        <v>100</v>
      </c>
      <c r="Q57" s="60">
        <v>5.3762999999999996</v>
      </c>
      <c r="R57" s="67">
        <v>42</v>
      </c>
      <c r="S57" s="60">
        <v>2.2581000000000002</v>
      </c>
      <c r="T57" s="63">
        <v>2232</v>
      </c>
      <c r="U57" s="64">
        <v>100</v>
      </c>
    </row>
    <row r="58" spans="1:23" s="19" customFormat="1" ht="15" customHeight="1" thickBot="1" x14ac:dyDescent="0.25">
      <c r="A58" s="18" t="s">
        <v>15</v>
      </c>
      <c r="B58" s="35" t="s">
        <v>67</v>
      </c>
      <c r="C58" s="69">
        <v>135</v>
      </c>
      <c r="D58" s="70">
        <v>9</v>
      </c>
      <c r="E58" s="37">
        <v>6.6666999999999996</v>
      </c>
      <c r="F58" s="38">
        <v>0</v>
      </c>
      <c r="G58" s="37">
        <v>0</v>
      </c>
      <c r="H58" s="39">
        <v>10</v>
      </c>
      <c r="I58" s="37">
        <v>7.4074</v>
      </c>
      <c r="J58" s="38">
        <v>3</v>
      </c>
      <c r="K58" s="37">
        <v>2.2222</v>
      </c>
      <c r="L58" s="38">
        <v>111</v>
      </c>
      <c r="M58" s="37">
        <v>82.222200000000001</v>
      </c>
      <c r="N58" s="38">
        <v>0</v>
      </c>
      <c r="O58" s="37">
        <v>0</v>
      </c>
      <c r="P58" s="40">
        <v>2</v>
      </c>
      <c r="Q58" s="41">
        <v>1.4815</v>
      </c>
      <c r="R58" s="36">
        <v>1</v>
      </c>
      <c r="S58" s="41">
        <v>0.74070000000000003</v>
      </c>
      <c r="T58" s="43">
        <v>365</v>
      </c>
      <c r="U58" s="44">
        <v>100</v>
      </c>
    </row>
    <row r="59" spans="1:23" s="46" customFormat="1" ht="15" customHeight="1" x14ac:dyDescent="0.2">
      <c r="A59" s="48"/>
      <c r="B59" s="52"/>
      <c r="C59" s="45"/>
      <c r="D59" s="45"/>
      <c r="E59" s="45"/>
      <c r="F59" s="45"/>
      <c r="G59" s="45"/>
      <c r="H59" s="45"/>
      <c r="I59" s="45"/>
      <c r="J59" s="45"/>
      <c r="K59" s="45"/>
      <c r="L59" s="45"/>
      <c r="M59" s="45"/>
      <c r="N59" s="45"/>
      <c r="O59" s="45"/>
      <c r="P59" s="45"/>
      <c r="Q59" s="45"/>
      <c r="R59" s="50"/>
      <c r="S59" s="51"/>
      <c r="T59" s="45"/>
      <c r="U59" s="45"/>
    </row>
    <row r="60" spans="1:23" s="46" customFormat="1" ht="15" customHeight="1" x14ac:dyDescent="0.2">
      <c r="A60" s="48"/>
      <c r="B60" s="49" t="str">
        <f>CONCATENATE("NOTE: Table reads (for US Totals):  Of all ",IF(ISTEXT(C7),LEFT(C7,3),TEXT(C7,"#,##0"))," public school male students ", A7, ", ", IF(ISTEXT(D7),LEFT(D7,3),TEXT(D7,"#,##0"))," (", TEXT(E7,"0.0"),"%) were American Indian or Alaska Native.")</f>
        <v>NOTE: Table reads (for US Totals):  Of all 37,428 public school male students served under IDEA subjected to physical restraint, 455 (1.2%) were American Indian or Alaska Native.</v>
      </c>
      <c r="C60" s="45"/>
      <c r="D60" s="45"/>
      <c r="E60" s="45"/>
      <c r="F60" s="45"/>
      <c r="G60" s="45"/>
      <c r="H60" s="45"/>
      <c r="I60" s="45"/>
      <c r="J60" s="45"/>
      <c r="K60" s="45"/>
      <c r="L60" s="45"/>
      <c r="M60" s="45"/>
      <c r="N60" s="45"/>
      <c r="O60" s="45"/>
      <c r="P60" s="45"/>
      <c r="Q60" s="45"/>
      <c r="R60" s="45"/>
      <c r="S60" s="45"/>
      <c r="T60" s="50"/>
      <c r="U60" s="51"/>
    </row>
    <row r="61" spans="1:23" s="19" customFormat="1" ht="15" customHeight="1" x14ac:dyDescent="0.2">
      <c r="A61" s="18"/>
      <c r="B61" s="78" t="s">
        <v>77</v>
      </c>
      <c r="C61" s="78"/>
      <c r="D61" s="78"/>
      <c r="E61" s="78"/>
      <c r="F61" s="78"/>
      <c r="G61" s="78"/>
      <c r="H61" s="78"/>
      <c r="I61" s="78"/>
      <c r="J61" s="78"/>
      <c r="K61" s="78"/>
      <c r="L61" s="78"/>
      <c r="M61" s="78"/>
      <c r="N61" s="78"/>
      <c r="O61" s="78"/>
      <c r="P61" s="78"/>
      <c r="Q61" s="78"/>
      <c r="R61" s="78"/>
      <c r="S61" s="78"/>
      <c r="T61" s="78"/>
      <c r="U61" s="78"/>
      <c r="V61" s="78"/>
      <c r="W61" s="78"/>
    </row>
    <row r="62" spans="1:23" s="46" customFormat="1" ht="14.1" customHeight="1" x14ac:dyDescent="0.2">
      <c r="B62" s="78" t="s">
        <v>76</v>
      </c>
      <c r="C62" s="78"/>
      <c r="D62" s="78"/>
      <c r="E62" s="78"/>
      <c r="F62" s="78"/>
      <c r="G62" s="78"/>
      <c r="H62" s="78"/>
      <c r="I62" s="78"/>
      <c r="J62" s="78"/>
      <c r="K62" s="78"/>
      <c r="L62" s="78"/>
      <c r="M62" s="78"/>
      <c r="N62" s="78"/>
      <c r="O62" s="78"/>
      <c r="P62" s="78"/>
      <c r="Q62" s="78"/>
      <c r="R62" s="78"/>
      <c r="S62" s="78"/>
      <c r="T62" s="78"/>
      <c r="U62" s="78"/>
      <c r="V62" s="78"/>
      <c r="W62" s="78"/>
    </row>
    <row r="63" spans="1:23" s="46" customFormat="1" ht="15" customHeight="1" x14ac:dyDescent="0.2">
      <c r="A63" s="48"/>
      <c r="B63" s="45"/>
      <c r="C63" s="45"/>
      <c r="D63" s="45"/>
      <c r="E63" s="45"/>
      <c r="F63" s="45"/>
      <c r="G63" s="45"/>
      <c r="H63" s="45"/>
      <c r="I63" s="45"/>
      <c r="J63" s="45"/>
      <c r="K63" s="45"/>
      <c r="L63" s="45"/>
      <c r="M63" s="45"/>
      <c r="N63" s="45"/>
      <c r="O63" s="45"/>
      <c r="P63" s="45"/>
      <c r="Q63" s="45"/>
      <c r="R63" s="50"/>
      <c r="S63" s="51"/>
      <c r="T63" s="45"/>
      <c r="U63" s="45"/>
    </row>
    <row r="64" spans="1:23" s="46" customFormat="1" ht="15" customHeight="1" x14ac:dyDescent="0.2">
      <c r="A64" s="48"/>
      <c r="B64" s="45"/>
      <c r="C64" s="45"/>
      <c r="D64" s="45"/>
      <c r="E64" s="45"/>
      <c r="F64" s="45"/>
      <c r="G64" s="45"/>
      <c r="H64" s="45"/>
      <c r="I64" s="45"/>
      <c r="J64" s="45"/>
      <c r="K64" s="45"/>
      <c r="L64" s="45"/>
      <c r="M64" s="45"/>
      <c r="N64" s="45"/>
      <c r="O64" s="45"/>
      <c r="P64" s="45"/>
      <c r="Q64" s="45"/>
      <c r="R64" s="50"/>
      <c r="S64" s="51"/>
      <c r="T64" s="45"/>
      <c r="U64" s="45"/>
    </row>
    <row r="65" spans="1:23" s="46" customFormat="1" ht="15" customHeight="1" x14ac:dyDescent="0.2">
      <c r="A65" s="48"/>
      <c r="B65" s="1"/>
      <c r="C65" s="1"/>
      <c r="D65" s="1"/>
      <c r="E65" s="1"/>
      <c r="F65" s="1"/>
      <c r="G65" s="1"/>
      <c r="H65" s="1"/>
      <c r="I65" s="1"/>
      <c r="J65" s="1"/>
      <c r="K65" s="1"/>
      <c r="L65" s="1"/>
      <c r="M65" s="1"/>
      <c r="N65" s="1"/>
      <c r="O65" s="1"/>
      <c r="P65" s="1"/>
      <c r="Q65" s="1"/>
      <c r="R65" s="3"/>
      <c r="S65" s="4"/>
      <c r="T65" s="1"/>
      <c r="U65" s="1"/>
      <c r="V65" s="5"/>
      <c r="W65" s="5"/>
    </row>
  </sheetData>
  <mergeCells count="15">
    <mergeCell ref="B61:W61"/>
    <mergeCell ref="B62:W62"/>
    <mergeCell ref="B4:B5"/>
    <mergeCell ref="R4:S5"/>
    <mergeCell ref="T4:T5"/>
    <mergeCell ref="C4:C5"/>
    <mergeCell ref="U4:U5"/>
    <mergeCell ref="N5:O5"/>
    <mergeCell ref="P5:Q5"/>
    <mergeCell ref="D4:Q4"/>
    <mergeCell ref="D5:E5"/>
    <mergeCell ref="F5:G5"/>
    <mergeCell ref="H5:I5"/>
    <mergeCell ref="J5:K5"/>
    <mergeCell ref="L5:M5"/>
  </mergeCells>
  <printOptions horizontalCentered="1"/>
  <pageMargins left="0.25" right="0.25" top="1" bottom="1" header="0.5" footer="0.5"/>
  <pageSetup paperSize="3" scale="69" orientation="landscape" horizontalDpi="4294967292" verticalDpi="429496729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W65"/>
  <sheetViews>
    <sheetView showGridLines="0" zoomScale="80" zoomScaleNormal="80" workbookViewId="0"/>
  </sheetViews>
  <sheetFormatPr defaultColWidth="12.1640625" defaultRowHeight="15" customHeight="1" x14ac:dyDescent="0.2"/>
  <cols>
    <col min="1" max="1" width="3.33203125" style="7" customWidth="1"/>
    <col min="2" max="2" width="21.83203125" style="1" customWidth="1"/>
    <col min="3" max="17" width="14.83203125" style="1" customWidth="1"/>
    <col min="18" max="18" width="14.83203125" style="3" customWidth="1"/>
    <col min="19" max="19" width="14.83203125" style="4" customWidth="1"/>
    <col min="20" max="21" width="14.83203125" style="1" customWidth="1"/>
    <col min="22" max="16384" width="12.1640625" style="5"/>
  </cols>
  <sheetData>
    <row r="2" spans="1:21" s="2" customFormat="1" ht="15" customHeight="1" x14ac:dyDescent="0.25">
      <c r="A2" s="6"/>
      <c r="B2" s="76" t="str">
        <f>CONCATENATE("Number and percentage of public school female students with disabiities ",A7, ", by race/ethnicity and English proficiency, by state: School Year 2015-16")</f>
        <v>Number and percentage of public school female students with disabiities served under IDEA subjected to physical restraint, by race/ethnicity and English proficiency, by state: School Year 2015-16</v>
      </c>
      <c r="C2" s="76"/>
      <c r="D2" s="76"/>
      <c r="E2" s="76"/>
      <c r="F2" s="76"/>
      <c r="G2" s="76"/>
      <c r="H2" s="76"/>
      <c r="I2" s="76"/>
      <c r="J2" s="76"/>
      <c r="K2" s="76"/>
      <c r="L2" s="76"/>
      <c r="M2" s="76"/>
      <c r="N2" s="76"/>
      <c r="O2" s="76"/>
      <c r="P2" s="76"/>
      <c r="Q2" s="76"/>
      <c r="R2" s="76"/>
      <c r="S2" s="76"/>
    </row>
    <row r="3" spans="1:21" s="1" customFormat="1" ht="15" customHeight="1" thickBot="1" x14ac:dyDescent="0.3">
      <c r="A3" s="99"/>
      <c r="B3" s="75"/>
      <c r="C3" s="74"/>
      <c r="D3" s="74"/>
      <c r="E3" s="74"/>
      <c r="F3" s="74"/>
      <c r="G3" s="74"/>
      <c r="H3" s="74"/>
      <c r="I3" s="74"/>
      <c r="J3" s="74"/>
      <c r="K3" s="74"/>
      <c r="L3" s="74"/>
      <c r="M3" s="74"/>
      <c r="N3" s="74"/>
      <c r="O3" s="74"/>
      <c r="P3" s="74"/>
      <c r="Q3" s="74"/>
      <c r="R3" s="74"/>
      <c r="S3" s="3"/>
      <c r="T3" s="74"/>
      <c r="U3" s="74"/>
    </row>
    <row r="4" spans="1:21" s="9" customFormat="1" ht="24.95" customHeight="1" x14ac:dyDescent="0.2">
      <c r="A4" s="8"/>
      <c r="B4" s="86" t="s">
        <v>0</v>
      </c>
      <c r="C4" s="88" t="s">
        <v>10</v>
      </c>
      <c r="D4" s="90" t="s">
        <v>80</v>
      </c>
      <c r="E4" s="91"/>
      <c r="F4" s="91"/>
      <c r="G4" s="91"/>
      <c r="H4" s="91"/>
      <c r="I4" s="91"/>
      <c r="J4" s="91"/>
      <c r="K4" s="91"/>
      <c r="L4" s="91"/>
      <c r="M4" s="91"/>
      <c r="N4" s="91"/>
      <c r="O4" s="91"/>
      <c r="P4" s="91"/>
      <c r="Q4" s="92"/>
      <c r="R4" s="93" t="s">
        <v>11</v>
      </c>
      <c r="S4" s="94"/>
      <c r="T4" s="97" t="s">
        <v>14</v>
      </c>
      <c r="U4" s="79" t="s">
        <v>12</v>
      </c>
    </row>
    <row r="5" spans="1:21" s="9" customFormat="1" ht="24.95" customHeight="1" x14ac:dyDescent="0.2">
      <c r="A5" s="8"/>
      <c r="B5" s="87"/>
      <c r="C5" s="89"/>
      <c r="D5" s="81" t="s">
        <v>1</v>
      </c>
      <c r="E5" s="82"/>
      <c r="F5" s="83" t="s">
        <v>2</v>
      </c>
      <c r="G5" s="82"/>
      <c r="H5" s="84" t="s">
        <v>3</v>
      </c>
      <c r="I5" s="82"/>
      <c r="J5" s="84" t="s">
        <v>4</v>
      </c>
      <c r="K5" s="82"/>
      <c r="L5" s="84" t="s">
        <v>5</v>
      </c>
      <c r="M5" s="82"/>
      <c r="N5" s="84" t="s">
        <v>6</v>
      </c>
      <c r="O5" s="82"/>
      <c r="P5" s="84" t="s">
        <v>7</v>
      </c>
      <c r="Q5" s="85"/>
      <c r="R5" s="95"/>
      <c r="S5" s="96"/>
      <c r="T5" s="98"/>
      <c r="U5" s="80"/>
    </row>
    <row r="6" spans="1:21" s="9" customFormat="1" ht="15" customHeight="1" thickBot="1" x14ac:dyDescent="0.25">
      <c r="A6" s="8"/>
      <c r="B6" s="10"/>
      <c r="C6" s="47"/>
      <c r="D6" s="11" t="s">
        <v>8</v>
      </c>
      <c r="E6" s="12" t="s">
        <v>13</v>
      </c>
      <c r="F6" s="13" t="s">
        <v>8</v>
      </c>
      <c r="G6" s="12" t="s">
        <v>13</v>
      </c>
      <c r="H6" s="13" t="s">
        <v>8</v>
      </c>
      <c r="I6" s="12" t="s">
        <v>13</v>
      </c>
      <c r="J6" s="13" t="s">
        <v>8</v>
      </c>
      <c r="K6" s="12" t="s">
        <v>13</v>
      </c>
      <c r="L6" s="13" t="s">
        <v>8</v>
      </c>
      <c r="M6" s="12" t="s">
        <v>13</v>
      </c>
      <c r="N6" s="13" t="s">
        <v>8</v>
      </c>
      <c r="O6" s="12" t="s">
        <v>13</v>
      </c>
      <c r="P6" s="13" t="s">
        <v>8</v>
      </c>
      <c r="Q6" s="14" t="s">
        <v>13</v>
      </c>
      <c r="R6" s="13" t="s">
        <v>8</v>
      </c>
      <c r="S6" s="15" t="s">
        <v>79</v>
      </c>
      <c r="T6" s="16"/>
      <c r="U6" s="17"/>
    </row>
    <row r="7" spans="1:21" s="19" customFormat="1" ht="15" customHeight="1" x14ac:dyDescent="0.2">
      <c r="A7" s="18" t="str">
        <f>[2]Total!A7</f>
        <v>served under IDEA subjected to physical restraint</v>
      </c>
      <c r="B7" s="53" t="s">
        <v>9</v>
      </c>
      <c r="C7" s="54">
        <v>7568</v>
      </c>
      <c r="D7" s="55">
        <v>103</v>
      </c>
      <c r="E7" s="56">
        <v>1.361</v>
      </c>
      <c r="F7" s="57">
        <v>93</v>
      </c>
      <c r="G7" s="56">
        <v>1.2288600000000001</v>
      </c>
      <c r="H7" s="57">
        <v>867</v>
      </c>
      <c r="I7" s="56">
        <v>11.456099999999999</v>
      </c>
      <c r="J7" s="57">
        <v>2071</v>
      </c>
      <c r="K7" s="56">
        <v>27.365200000000002</v>
      </c>
      <c r="L7" s="57">
        <v>4095</v>
      </c>
      <c r="M7" s="56">
        <v>54.109000000000002</v>
      </c>
      <c r="N7" s="58">
        <v>4</v>
      </c>
      <c r="O7" s="56">
        <v>5.2850000000000001E-2</v>
      </c>
      <c r="P7" s="59">
        <v>335</v>
      </c>
      <c r="Q7" s="60">
        <v>4.4264999999999999</v>
      </c>
      <c r="R7" s="61">
        <v>242</v>
      </c>
      <c r="S7" s="60">
        <v>3.1977000000000002</v>
      </c>
      <c r="T7" s="63">
        <v>96360</v>
      </c>
      <c r="U7" s="64">
        <v>99.498000000000005</v>
      </c>
    </row>
    <row r="8" spans="1:21" s="19" customFormat="1" ht="15" customHeight="1" x14ac:dyDescent="0.2">
      <c r="A8" s="18" t="s">
        <v>15</v>
      </c>
      <c r="B8" s="20" t="s">
        <v>18</v>
      </c>
      <c r="C8" s="21">
        <v>165</v>
      </c>
      <c r="D8" s="22">
        <v>0</v>
      </c>
      <c r="E8" s="23">
        <v>0</v>
      </c>
      <c r="F8" s="24">
        <v>1</v>
      </c>
      <c r="G8" s="23">
        <v>0.60606000000000004</v>
      </c>
      <c r="H8" s="30">
        <v>1</v>
      </c>
      <c r="I8" s="23">
        <v>0.60609999999999997</v>
      </c>
      <c r="J8" s="24">
        <v>70</v>
      </c>
      <c r="K8" s="23">
        <v>42.424199999999999</v>
      </c>
      <c r="L8" s="24">
        <v>92</v>
      </c>
      <c r="M8" s="23">
        <v>55.758000000000003</v>
      </c>
      <c r="N8" s="24">
        <v>0</v>
      </c>
      <c r="O8" s="23">
        <v>0</v>
      </c>
      <c r="P8" s="32">
        <v>1</v>
      </c>
      <c r="Q8" s="26">
        <v>0.60609999999999997</v>
      </c>
      <c r="R8" s="22">
        <v>0</v>
      </c>
      <c r="S8" s="26">
        <v>0</v>
      </c>
      <c r="T8" s="28">
        <v>1400</v>
      </c>
      <c r="U8" s="29">
        <v>100</v>
      </c>
    </row>
    <row r="9" spans="1:21" s="19" customFormat="1" ht="15" customHeight="1" x14ac:dyDescent="0.2">
      <c r="A9" s="18" t="s">
        <v>15</v>
      </c>
      <c r="B9" s="65" t="s">
        <v>17</v>
      </c>
      <c r="C9" s="54">
        <v>50</v>
      </c>
      <c r="D9" s="55">
        <v>11</v>
      </c>
      <c r="E9" s="56">
        <v>22</v>
      </c>
      <c r="F9" s="57">
        <v>1</v>
      </c>
      <c r="G9" s="56">
        <v>2</v>
      </c>
      <c r="H9" s="57">
        <v>7</v>
      </c>
      <c r="I9" s="56">
        <v>14</v>
      </c>
      <c r="J9" s="58">
        <v>5</v>
      </c>
      <c r="K9" s="56">
        <v>10</v>
      </c>
      <c r="L9" s="58">
        <v>13</v>
      </c>
      <c r="M9" s="56">
        <v>26</v>
      </c>
      <c r="N9" s="57">
        <v>0</v>
      </c>
      <c r="O9" s="56">
        <v>0</v>
      </c>
      <c r="P9" s="66">
        <v>13</v>
      </c>
      <c r="Q9" s="60">
        <v>26</v>
      </c>
      <c r="R9" s="67">
        <v>1</v>
      </c>
      <c r="S9" s="60">
        <v>2</v>
      </c>
      <c r="T9" s="63">
        <v>503</v>
      </c>
      <c r="U9" s="64">
        <v>100</v>
      </c>
    </row>
    <row r="10" spans="1:21" s="19" customFormat="1" ht="15" customHeight="1" x14ac:dyDescent="0.2">
      <c r="A10" s="18" t="s">
        <v>15</v>
      </c>
      <c r="B10" s="20" t="s">
        <v>20</v>
      </c>
      <c r="C10" s="21">
        <v>105</v>
      </c>
      <c r="D10" s="31">
        <v>7</v>
      </c>
      <c r="E10" s="23">
        <v>6.6666999999999996</v>
      </c>
      <c r="F10" s="24">
        <v>0</v>
      </c>
      <c r="G10" s="23">
        <v>0</v>
      </c>
      <c r="H10" s="30">
        <v>37</v>
      </c>
      <c r="I10" s="23">
        <v>35.238100000000003</v>
      </c>
      <c r="J10" s="24">
        <v>16</v>
      </c>
      <c r="K10" s="23">
        <v>15.238099999999999</v>
      </c>
      <c r="L10" s="30">
        <v>40</v>
      </c>
      <c r="M10" s="23">
        <v>38.094999999999999</v>
      </c>
      <c r="N10" s="30">
        <v>0</v>
      </c>
      <c r="O10" s="23">
        <v>0</v>
      </c>
      <c r="P10" s="25">
        <v>5</v>
      </c>
      <c r="Q10" s="26">
        <v>4.7618999999999998</v>
      </c>
      <c r="R10" s="31">
        <v>4</v>
      </c>
      <c r="S10" s="26">
        <v>3.8094999999999999</v>
      </c>
      <c r="T10" s="28">
        <v>1977</v>
      </c>
      <c r="U10" s="29">
        <v>100</v>
      </c>
    </row>
    <row r="11" spans="1:21" s="19" customFormat="1" ht="15" customHeight="1" x14ac:dyDescent="0.2">
      <c r="A11" s="18" t="s">
        <v>15</v>
      </c>
      <c r="B11" s="65" t="s">
        <v>19</v>
      </c>
      <c r="C11" s="54">
        <v>30</v>
      </c>
      <c r="D11" s="55">
        <v>0</v>
      </c>
      <c r="E11" s="56">
        <v>0</v>
      </c>
      <c r="F11" s="58">
        <v>0</v>
      </c>
      <c r="G11" s="56">
        <v>0</v>
      </c>
      <c r="H11" s="57">
        <v>3</v>
      </c>
      <c r="I11" s="56">
        <v>10</v>
      </c>
      <c r="J11" s="57">
        <v>5</v>
      </c>
      <c r="K11" s="56">
        <v>16.666699999999999</v>
      </c>
      <c r="L11" s="57">
        <v>20</v>
      </c>
      <c r="M11" s="56">
        <v>66.667000000000002</v>
      </c>
      <c r="N11" s="57">
        <v>0</v>
      </c>
      <c r="O11" s="56">
        <v>0</v>
      </c>
      <c r="P11" s="66">
        <v>2</v>
      </c>
      <c r="Q11" s="60">
        <v>6.6666999999999996</v>
      </c>
      <c r="R11" s="67">
        <v>0</v>
      </c>
      <c r="S11" s="60">
        <v>0</v>
      </c>
      <c r="T11" s="63">
        <v>1092</v>
      </c>
      <c r="U11" s="64">
        <v>100</v>
      </c>
    </row>
    <row r="12" spans="1:21" s="19" customFormat="1" ht="15" customHeight="1" x14ac:dyDescent="0.2">
      <c r="A12" s="18" t="s">
        <v>15</v>
      </c>
      <c r="B12" s="20" t="s">
        <v>21</v>
      </c>
      <c r="C12" s="21">
        <v>210</v>
      </c>
      <c r="D12" s="22">
        <v>3</v>
      </c>
      <c r="E12" s="23">
        <v>1.4286000000000001</v>
      </c>
      <c r="F12" s="30">
        <v>11</v>
      </c>
      <c r="G12" s="23">
        <v>5.2381000000000002</v>
      </c>
      <c r="H12" s="24">
        <v>70</v>
      </c>
      <c r="I12" s="23">
        <v>33.333300000000001</v>
      </c>
      <c r="J12" s="24">
        <v>37</v>
      </c>
      <c r="K12" s="23">
        <v>17.619</v>
      </c>
      <c r="L12" s="24">
        <v>78</v>
      </c>
      <c r="M12" s="23">
        <v>37.143000000000001</v>
      </c>
      <c r="N12" s="30">
        <v>1</v>
      </c>
      <c r="O12" s="23">
        <v>0.47619</v>
      </c>
      <c r="P12" s="32">
        <v>10</v>
      </c>
      <c r="Q12" s="26">
        <v>4.7618999999999998</v>
      </c>
      <c r="R12" s="31">
        <v>22</v>
      </c>
      <c r="S12" s="26">
        <v>10.4762</v>
      </c>
      <c r="T12" s="28">
        <v>10138</v>
      </c>
      <c r="U12" s="29">
        <v>100</v>
      </c>
    </row>
    <row r="13" spans="1:21" s="19" customFormat="1" ht="15" customHeight="1" x14ac:dyDescent="0.2">
      <c r="A13" s="18" t="s">
        <v>15</v>
      </c>
      <c r="B13" s="65" t="s">
        <v>22</v>
      </c>
      <c r="C13" s="54">
        <v>49</v>
      </c>
      <c r="D13" s="55">
        <v>0</v>
      </c>
      <c r="E13" s="56">
        <v>0</v>
      </c>
      <c r="F13" s="58">
        <v>3</v>
      </c>
      <c r="G13" s="56">
        <v>6.1224499999999997</v>
      </c>
      <c r="H13" s="57">
        <v>8</v>
      </c>
      <c r="I13" s="56">
        <v>16.326499999999999</v>
      </c>
      <c r="J13" s="58">
        <v>9</v>
      </c>
      <c r="K13" s="56">
        <v>18.3673</v>
      </c>
      <c r="L13" s="57">
        <v>21</v>
      </c>
      <c r="M13" s="56">
        <v>42.856999999999999</v>
      </c>
      <c r="N13" s="57">
        <v>0</v>
      </c>
      <c r="O13" s="56">
        <v>0</v>
      </c>
      <c r="P13" s="59">
        <v>8</v>
      </c>
      <c r="Q13" s="60">
        <v>16.326499999999999</v>
      </c>
      <c r="R13" s="55">
        <v>2</v>
      </c>
      <c r="S13" s="60">
        <v>4.0815999999999999</v>
      </c>
      <c r="T13" s="63">
        <v>1868</v>
      </c>
      <c r="U13" s="64">
        <v>100</v>
      </c>
    </row>
    <row r="14" spans="1:21" s="19" customFormat="1" ht="15" customHeight="1" x14ac:dyDescent="0.2">
      <c r="A14" s="18" t="s">
        <v>15</v>
      </c>
      <c r="B14" s="20" t="s">
        <v>23</v>
      </c>
      <c r="C14" s="33">
        <v>220</v>
      </c>
      <c r="D14" s="22">
        <v>0</v>
      </c>
      <c r="E14" s="23">
        <v>0</v>
      </c>
      <c r="F14" s="24">
        <v>2</v>
      </c>
      <c r="G14" s="23">
        <v>0.90908999999999995</v>
      </c>
      <c r="H14" s="30">
        <v>46</v>
      </c>
      <c r="I14" s="23">
        <v>20.909099999999999</v>
      </c>
      <c r="J14" s="30">
        <v>45</v>
      </c>
      <c r="K14" s="23">
        <v>20.454499999999999</v>
      </c>
      <c r="L14" s="30">
        <v>119</v>
      </c>
      <c r="M14" s="23">
        <v>54.091000000000001</v>
      </c>
      <c r="N14" s="24">
        <v>0</v>
      </c>
      <c r="O14" s="23">
        <v>0</v>
      </c>
      <c r="P14" s="25">
        <v>8</v>
      </c>
      <c r="Q14" s="26">
        <v>3.6364000000000001</v>
      </c>
      <c r="R14" s="31">
        <v>10</v>
      </c>
      <c r="S14" s="26">
        <v>4.5454999999999997</v>
      </c>
      <c r="T14" s="28">
        <v>1238</v>
      </c>
      <c r="U14" s="29">
        <v>100</v>
      </c>
    </row>
    <row r="15" spans="1:21" s="19" customFormat="1" ht="15" customHeight="1" x14ac:dyDescent="0.2">
      <c r="A15" s="18" t="s">
        <v>15</v>
      </c>
      <c r="B15" s="65" t="s">
        <v>25</v>
      </c>
      <c r="C15" s="68">
        <v>83</v>
      </c>
      <c r="D15" s="55">
        <v>1</v>
      </c>
      <c r="E15" s="56">
        <v>1.2048000000000001</v>
      </c>
      <c r="F15" s="57">
        <v>3</v>
      </c>
      <c r="G15" s="56">
        <v>3.6144599999999998</v>
      </c>
      <c r="H15" s="57">
        <v>7</v>
      </c>
      <c r="I15" s="56">
        <v>8.4337</v>
      </c>
      <c r="J15" s="58">
        <v>44</v>
      </c>
      <c r="K15" s="56">
        <v>53.012</v>
      </c>
      <c r="L15" s="57">
        <v>28</v>
      </c>
      <c r="M15" s="56">
        <v>33.734999999999999</v>
      </c>
      <c r="N15" s="58">
        <v>0</v>
      </c>
      <c r="O15" s="56">
        <v>0</v>
      </c>
      <c r="P15" s="59">
        <v>0</v>
      </c>
      <c r="Q15" s="60">
        <v>0</v>
      </c>
      <c r="R15" s="67">
        <v>3</v>
      </c>
      <c r="S15" s="60">
        <v>3.6145</v>
      </c>
      <c r="T15" s="63">
        <v>235</v>
      </c>
      <c r="U15" s="64">
        <v>100</v>
      </c>
    </row>
    <row r="16" spans="1:21" s="19" customFormat="1" ht="15" customHeight="1" x14ac:dyDescent="0.2">
      <c r="A16" s="18" t="s">
        <v>15</v>
      </c>
      <c r="B16" s="20" t="s">
        <v>24</v>
      </c>
      <c r="C16" s="33">
        <v>21</v>
      </c>
      <c r="D16" s="31">
        <v>0</v>
      </c>
      <c r="E16" s="23">
        <v>0</v>
      </c>
      <c r="F16" s="30">
        <v>0</v>
      </c>
      <c r="G16" s="23">
        <v>0</v>
      </c>
      <c r="H16" s="24">
        <v>1</v>
      </c>
      <c r="I16" s="23">
        <v>4.7618999999999998</v>
      </c>
      <c r="J16" s="30">
        <v>19</v>
      </c>
      <c r="K16" s="23">
        <v>90.476200000000006</v>
      </c>
      <c r="L16" s="24">
        <v>0</v>
      </c>
      <c r="M16" s="23">
        <v>0</v>
      </c>
      <c r="N16" s="30">
        <v>0</v>
      </c>
      <c r="O16" s="23">
        <v>0</v>
      </c>
      <c r="P16" s="25">
        <v>1</v>
      </c>
      <c r="Q16" s="26">
        <v>4.7618999999999998</v>
      </c>
      <c r="R16" s="22">
        <v>0</v>
      </c>
      <c r="S16" s="26">
        <v>0</v>
      </c>
      <c r="T16" s="28">
        <v>221</v>
      </c>
      <c r="U16" s="29">
        <v>100</v>
      </c>
    </row>
    <row r="17" spans="1:21" s="19" customFormat="1" ht="15" customHeight="1" x14ac:dyDescent="0.2">
      <c r="A17" s="18" t="s">
        <v>15</v>
      </c>
      <c r="B17" s="65" t="s">
        <v>26</v>
      </c>
      <c r="C17" s="54">
        <v>72</v>
      </c>
      <c r="D17" s="55">
        <v>0</v>
      </c>
      <c r="E17" s="56">
        <v>0</v>
      </c>
      <c r="F17" s="58">
        <v>1</v>
      </c>
      <c r="G17" s="56">
        <v>1.38889</v>
      </c>
      <c r="H17" s="57">
        <v>7</v>
      </c>
      <c r="I17" s="56">
        <v>9.7222000000000008</v>
      </c>
      <c r="J17" s="58">
        <v>25</v>
      </c>
      <c r="K17" s="56">
        <v>34.722200000000001</v>
      </c>
      <c r="L17" s="58">
        <v>33</v>
      </c>
      <c r="M17" s="56">
        <v>45.832999999999998</v>
      </c>
      <c r="N17" s="58">
        <v>0</v>
      </c>
      <c r="O17" s="56">
        <v>0</v>
      </c>
      <c r="P17" s="66">
        <v>6</v>
      </c>
      <c r="Q17" s="60">
        <v>8.3332999999999995</v>
      </c>
      <c r="R17" s="55">
        <v>0</v>
      </c>
      <c r="S17" s="60">
        <v>0</v>
      </c>
      <c r="T17" s="63">
        <v>3952</v>
      </c>
      <c r="U17" s="64">
        <v>100</v>
      </c>
    </row>
    <row r="18" spans="1:21" s="19" customFormat="1" ht="15" customHeight="1" x14ac:dyDescent="0.2">
      <c r="A18" s="18" t="s">
        <v>15</v>
      </c>
      <c r="B18" s="20" t="s">
        <v>27</v>
      </c>
      <c r="C18" s="21">
        <v>328</v>
      </c>
      <c r="D18" s="31">
        <v>0</v>
      </c>
      <c r="E18" s="23">
        <v>0</v>
      </c>
      <c r="F18" s="24">
        <v>3</v>
      </c>
      <c r="G18" s="23">
        <v>0.91463000000000005</v>
      </c>
      <c r="H18" s="24">
        <v>12</v>
      </c>
      <c r="I18" s="23">
        <v>3.6585000000000001</v>
      </c>
      <c r="J18" s="24">
        <v>183</v>
      </c>
      <c r="K18" s="23">
        <v>55.792700000000004</v>
      </c>
      <c r="L18" s="24">
        <v>120</v>
      </c>
      <c r="M18" s="23">
        <v>36.585000000000001</v>
      </c>
      <c r="N18" s="24">
        <v>0</v>
      </c>
      <c r="O18" s="23">
        <v>0</v>
      </c>
      <c r="P18" s="25">
        <v>10</v>
      </c>
      <c r="Q18" s="26">
        <v>3.0488</v>
      </c>
      <c r="R18" s="31">
        <v>7</v>
      </c>
      <c r="S18" s="26">
        <v>2.1341000000000001</v>
      </c>
      <c r="T18" s="28">
        <v>2407</v>
      </c>
      <c r="U18" s="29">
        <v>100</v>
      </c>
    </row>
    <row r="19" spans="1:21" s="19" customFormat="1" ht="15" customHeight="1" x14ac:dyDescent="0.2">
      <c r="A19" s="18" t="s">
        <v>15</v>
      </c>
      <c r="B19" s="65" t="s">
        <v>28</v>
      </c>
      <c r="C19" s="54">
        <v>0</v>
      </c>
      <c r="D19" s="55">
        <v>0</v>
      </c>
      <c r="E19" s="56">
        <v>0</v>
      </c>
      <c r="F19" s="57">
        <v>0</v>
      </c>
      <c r="G19" s="56">
        <v>0</v>
      </c>
      <c r="H19" s="57">
        <v>0</v>
      </c>
      <c r="I19" s="56">
        <v>0</v>
      </c>
      <c r="J19" s="57">
        <v>0</v>
      </c>
      <c r="K19" s="56">
        <v>0</v>
      </c>
      <c r="L19" s="57">
        <v>0</v>
      </c>
      <c r="M19" s="56">
        <v>0</v>
      </c>
      <c r="N19" s="57">
        <v>0</v>
      </c>
      <c r="O19" s="56">
        <v>0</v>
      </c>
      <c r="P19" s="59">
        <v>0</v>
      </c>
      <c r="Q19" s="60">
        <v>0</v>
      </c>
      <c r="R19" s="55">
        <v>0</v>
      </c>
      <c r="S19" s="60">
        <v>0</v>
      </c>
      <c r="T19" s="63">
        <v>290</v>
      </c>
      <c r="U19" s="64">
        <v>100</v>
      </c>
    </row>
    <row r="20" spans="1:21" s="19" customFormat="1" ht="15" customHeight="1" x14ac:dyDescent="0.2">
      <c r="A20" s="18" t="s">
        <v>15</v>
      </c>
      <c r="B20" s="20" t="s">
        <v>30</v>
      </c>
      <c r="C20" s="33">
        <v>16</v>
      </c>
      <c r="D20" s="31">
        <v>1</v>
      </c>
      <c r="E20" s="23">
        <v>6.25</v>
      </c>
      <c r="F20" s="30">
        <v>0</v>
      </c>
      <c r="G20" s="23">
        <v>0</v>
      </c>
      <c r="H20" s="24">
        <v>1</v>
      </c>
      <c r="I20" s="23">
        <v>6.25</v>
      </c>
      <c r="J20" s="30">
        <v>1</v>
      </c>
      <c r="K20" s="23">
        <v>6.25</v>
      </c>
      <c r="L20" s="30">
        <v>13</v>
      </c>
      <c r="M20" s="23">
        <v>81.25</v>
      </c>
      <c r="N20" s="30">
        <v>0</v>
      </c>
      <c r="O20" s="23">
        <v>0</v>
      </c>
      <c r="P20" s="25">
        <v>0</v>
      </c>
      <c r="Q20" s="26">
        <v>0</v>
      </c>
      <c r="R20" s="31">
        <v>1</v>
      </c>
      <c r="S20" s="26">
        <v>6.25</v>
      </c>
      <c r="T20" s="28">
        <v>720</v>
      </c>
      <c r="U20" s="29">
        <v>100</v>
      </c>
    </row>
    <row r="21" spans="1:21" s="19" customFormat="1" ht="15" customHeight="1" x14ac:dyDescent="0.2">
      <c r="A21" s="18" t="s">
        <v>15</v>
      </c>
      <c r="B21" s="65" t="s">
        <v>31</v>
      </c>
      <c r="C21" s="54">
        <v>381</v>
      </c>
      <c r="D21" s="67">
        <v>2</v>
      </c>
      <c r="E21" s="56">
        <v>0.52490000000000003</v>
      </c>
      <c r="F21" s="57">
        <v>9</v>
      </c>
      <c r="G21" s="56">
        <v>2.3622000000000001</v>
      </c>
      <c r="H21" s="58">
        <v>30</v>
      </c>
      <c r="I21" s="56">
        <v>7.8739999999999997</v>
      </c>
      <c r="J21" s="57">
        <v>135</v>
      </c>
      <c r="K21" s="56">
        <v>35.433100000000003</v>
      </c>
      <c r="L21" s="57">
        <v>194</v>
      </c>
      <c r="M21" s="56">
        <v>50.918999999999997</v>
      </c>
      <c r="N21" s="57">
        <v>0</v>
      </c>
      <c r="O21" s="56">
        <v>0</v>
      </c>
      <c r="P21" s="66">
        <v>11</v>
      </c>
      <c r="Q21" s="60">
        <v>2.8871000000000002</v>
      </c>
      <c r="R21" s="55">
        <v>16</v>
      </c>
      <c r="S21" s="60">
        <v>4.1994999999999996</v>
      </c>
      <c r="T21" s="63">
        <v>4081</v>
      </c>
      <c r="U21" s="64">
        <v>100</v>
      </c>
    </row>
    <row r="22" spans="1:21" s="19" customFormat="1" ht="15" customHeight="1" x14ac:dyDescent="0.2">
      <c r="A22" s="18" t="s">
        <v>15</v>
      </c>
      <c r="B22" s="20" t="s">
        <v>32</v>
      </c>
      <c r="C22" s="21">
        <v>242</v>
      </c>
      <c r="D22" s="22">
        <v>1</v>
      </c>
      <c r="E22" s="23">
        <v>0.41320000000000001</v>
      </c>
      <c r="F22" s="30">
        <v>3</v>
      </c>
      <c r="G22" s="23">
        <v>1.23967</v>
      </c>
      <c r="H22" s="30">
        <v>19</v>
      </c>
      <c r="I22" s="23">
        <v>7.8512000000000004</v>
      </c>
      <c r="J22" s="24">
        <v>65</v>
      </c>
      <c r="K22" s="23">
        <v>26.859500000000001</v>
      </c>
      <c r="L22" s="24">
        <v>141</v>
      </c>
      <c r="M22" s="23">
        <v>58.264000000000003</v>
      </c>
      <c r="N22" s="24">
        <v>0</v>
      </c>
      <c r="O22" s="23">
        <v>0</v>
      </c>
      <c r="P22" s="32">
        <v>13</v>
      </c>
      <c r="Q22" s="26">
        <v>5.3719000000000001</v>
      </c>
      <c r="R22" s="31">
        <v>11</v>
      </c>
      <c r="S22" s="26">
        <v>4.5454999999999997</v>
      </c>
      <c r="T22" s="28">
        <v>1879</v>
      </c>
      <c r="U22" s="29">
        <v>100</v>
      </c>
    </row>
    <row r="23" spans="1:21" s="19" customFormat="1" ht="15" customHeight="1" x14ac:dyDescent="0.2">
      <c r="A23" s="18" t="s">
        <v>15</v>
      </c>
      <c r="B23" s="65" t="s">
        <v>29</v>
      </c>
      <c r="C23" s="54">
        <v>512</v>
      </c>
      <c r="D23" s="55">
        <v>2</v>
      </c>
      <c r="E23" s="56">
        <v>0.3906</v>
      </c>
      <c r="F23" s="57">
        <v>1</v>
      </c>
      <c r="G23" s="56">
        <v>0.19531000000000001</v>
      </c>
      <c r="H23" s="57">
        <v>14</v>
      </c>
      <c r="I23" s="56">
        <v>2.7343999999999999</v>
      </c>
      <c r="J23" s="57">
        <v>53</v>
      </c>
      <c r="K23" s="56">
        <v>10.351599999999999</v>
      </c>
      <c r="L23" s="57">
        <v>432</v>
      </c>
      <c r="M23" s="56">
        <v>84.375</v>
      </c>
      <c r="N23" s="57">
        <v>0</v>
      </c>
      <c r="O23" s="56">
        <v>0</v>
      </c>
      <c r="P23" s="66">
        <v>10</v>
      </c>
      <c r="Q23" s="60">
        <v>1.9531000000000001</v>
      </c>
      <c r="R23" s="67">
        <v>7</v>
      </c>
      <c r="S23" s="60">
        <v>1.3672</v>
      </c>
      <c r="T23" s="63">
        <v>1365</v>
      </c>
      <c r="U23" s="64">
        <v>100</v>
      </c>
    </row>
    <row r="24" spans="1:21" s="19" customFormat="1" ht="15" customHeight="1" x14ac:dyDescent="0.2">
      <c r="A24" s="18" t="s">
        <v>15</v>
      </c>
      <c r="B24" s="20" t="s">
        <v>33</v>
      </c>
      <c r="C24" s="21">
        <v>162</v>
      </c>
      <c r="D24" s="31">
        <v>2</v>
      </c>
      <c r="E24" s="23">
        <v>1.2345999999999999</v>
      </c>
      <c r="F24" s="24">
        <v>0</v>
      </c>
      <c r="G24" s="23">
        <v>0</v>
      </c>
      <c r="H24" s="30">
        <v>18</v>
      </c>
      <c r="I24" s="23">
        <v>11.1111</v>
      </c>
      <c r="J24" s="24">
        <v>25</v>
      </c>
      <c r="K24" s="23">
        <v>15.4321</v>
      </c>
      <c r="L24" s="24">
        <v>109</v>
      </c>
      <c r="M24" s="23">
        <v>67.284000000000006</v>
      </c>
      <c r="N24" s="24">
        <v>0</v>
      </c>
      <c r="O24" s="23">
        <v>0</v>
      </c>
      <c r="P24" s="32">
        <v>8</v>
      </c>
      <c r="Q24" s="26">
        <v>4.9382999999999999</v>
      </c>
      <c r="R24" s="31">
        <v>8</v>
      </c>
      <c r="S24" s="26">
        <v>4.9382999999999999</v>
      </c>
      <c r="T24" s="28">
        <v>1356</v>
      </c>
      <c r="U24" s="29">
        <v>100</v>
      </c>
    </row>
    <row r="25" spans="1:21" s="19" customFormat="1" ht="15" customHeight="1" x14ac:dyDescent="0.2">
      <c r="A25" s="18" t="s">
        <v>15</v>
      </c>
      <c r="B25" s="65" t="s">
        <v>34</v>
      </c>
      <c r="C25" s="68">
        <v>176</v>
      </c>
      <c r="D25" s="55">
        <v>0</v>
      </c>
      <c r="E25" s="56">
        <v>0</v>
      </c>
      <c r="F25" s="57">
        <v>3</v>
      </c>
      <c r="G25" s="56">
        <v>1.70455</v>
      </c>
      <c r="H25" s="57">
        <v>4</v>
      </c>
      <c r="I25" s="56">
        <v>2.2726999999999999</v>
      </c>
      <c r="J25" s="57">
        <v>81</v>
      </c>
      <c r="K25" s="56">
        <v>46.0227</v>
      </c>
      <c r="L25" s="58">
        <v>82</v>
      </c>
      <c r="M25" s="56">
        <v>46.591000000000001</v>
      </c>
      <c r="N25" s="57">
        <v>0</v>
      </c>
      <c r="O25" s="56">
        <v>0</v>
      </c>
      <c r="P25" s="66">
        <v>6</v>
      </c>
      <c r="Q25" s="60">
        <v>3.4091</v>
      </c>
      <c r="R25" s="55">
        <v>2</v>
      </c>
      <c r="S25" s="60">
        <v>1.1364000000000001</v>
      </c>
      <c r="T25" s="63">
        <v>1407</v>
      </c>
      <c r="U25" s="64">
        <v>100</v>
      </c>
    </row>
    <row r="26" spans="1:21" s="19" customFormat="1" ht="15" customHeight="1" x14ac:dyDescent="0.2">
      <c r="A26" s="18" t="s">
        <v>15</v>
      </c>
      <c r="B26" s="20" t="s">
        <v>35</v>
      </c>
      <c r="C26" s="21">
        <v>6</v>
      </c>
      <c r="D26" s="22">
        <v>0</v>
      </c>
      <c r="E26" s="23">
        <v>0</v>
      </c>
      <c r="F26" s="30">
        <v>0</v>
      </c>
      <c r="G26" s="23">
        <v>0</v>
      </c>
      <c r="H26" s="30">
        <v>0</v>
      </c>
      <c r="I26" s="23">
        <v>0</v>
      </c>
      <c r="J26" s="24">
        <v>5</v>
      </c>
      <c r="K26" s="23">
        <v>83.333299999999994</v>
      </c>
      <c r="L26" s="24">
        <v>1</v>
      </c>
      <c r="M26" s="23">
        <v>16.667000000000002</v>
      </c>
      <c r="N26" s="30">
        <v>0</v>
      </c>
      <c r="O26" s="23">
        <v>0</v>
      </c>
      <c r="P26" s="32">
        <v>0</v>
      </c>
      <c r="Q26" s="26">
        <v>0</v>
      </c>
      <c r="R26" s="22">
        <v>0</v>
      </c>
      <c r="S26" s="26">
        <v>0</v>
      </c>
      <c r="T26" s="28">
        <v>1367</v>
      </c>
      <c r="U26" s="29">
        <v>100</v>
      </c>
    </row>
    <row r="27" spans="1:21" s="19" customFormat="1" ht="15" customHeight="1" x14ac:dyDescent="0.2">
      <c r="A27" s="18" t="s">
        <v>15</v>
      </c>
      <c r="B27" s="65" t="s">
        <v>38</v>
      </c>
      <c r="C27" s="68">
        <v>140</v>
      </c>
      <c r="D27" s="67">
        <v>0</v>
      </c>
      <c r="E27" s="56">
        <v>0</v>
      </c>
      <c r="F27" s="57">
        <v>0</v>
      </c>
      <c r="G27" s="56">
        <v>0</v>
      </c>
      <c r="H27" s="57">
        <v>4</v>
      </c>
      <c r="I27" s="56">
        <v>2.8571</v>
      </c>
      <c r="J27" s="57">
        <v>3</v>
      </c>
      <c r="K27" s="56">
        <v>2.1429</v>
      </c>
      <c r="L27" s="58">
        <v>126</v>
      </c>
      <c r="M27" s="56">
        <v>90</v>
      </c>
      <c r="N27" s="57">
        <v>0</v>
      </c>
      <c r="O27" s="56">
        <v>0</v>
      </c>
      <c r="P27" s="66">
        <v>7</v>
      </c>
      <c r="Q27" s="60">
        <v>5</v>
      </c>
      <c r="R27" s="67">
        <v>4</v>
      </c>
      <c r="S27" s="60">
        <v>2.8571</v>
      </c>
      <c r="T27" s="63">
        <v>589</v>
      </c>
      <c r="U27" s="64">
        <v>100</v>
      </c>
    </row>
    <row r="28" spans="1:21" s="19" customFormat="1" ht="15" customHeight="1" x14ac:dyDescent="0.2">
      <c r="A28" s="18" t="s">
        <v>15</v>
      </c>
      <c r="B28" s="20" t="s">
        <v>37</v>
      </c>
      <c r="C28" s="33">
        <v>158</v>
      </c>
      <c r="D28" s="31">
        <v>0</v>
      </c>
      <c r="E28" s="23">
        <v>0</v>
      </c>
      <c r="F28" s="24">
        <v>1</v>
      </c>
      <c r="G28" s="23">
        <v>0.63290999999999997</v>
      </c>
      <c r="H28" s="24">
        <v>9</v>
      </c>
      <c r="I28" s="23">
        <v>5.6962000000000002</v>
      </c>
      <c r="J28" s="24">
        <v>80</v>
      </c>
      <c r="K28" s="23">
        <v>50.632899999999999</v>
      </c>
      <c r="L28" s="30">
        <v>56</v>
      </c>
      <c r="M28" s="23">
        <v>35.442999999999998</v>
      </c>
      <c r="N28" s="24">
        <v>0</v>
      </c>
      <c r="O28" s="23">
        <v>0</v>
      </c>
      <c r="P28" s="25">
        <v>12</v>
      </c>
      <c r="Q28" s="26">
        <v>7.5949</v>
      </c>
      <c r="R28" s="22">
        <v>3</v>
      </c>
      <c r="S28" s="26">
        <v>1.8987000000000001</v>
      </c>
      <c r="T28" s="28">
        <v>1434</v>
      </c>
      <c r="U28" s="29">
        <v>85.774000000000001</v>
      </c>
    </row>
    <row r="29" spans="1:21" s="19" customFormat="1" ht="15" customHeight="1" x14ac:dyDescent="0.2">
      <c r="A29" s="18" t="s">
        <v>15</v>
      </c>
      <c r="B29" s="65" t="s">
        <v>36</v>
      </c>
      <c r="C29" s="54">
        <v>161</v>
      </c>
      <c r="D29" s="55">
        <v>0</v>
      </c>
      <c r="E29" s="56">
        <v>0</v>
      </c>
      <c r="F29" s="57">
        <v>2</v>
      </c>
      <c r="G29" s="56">
        <v>1.24224</v>
      </c>
      <c r="H29" s="58">
        <v>42</v>
      </c>
      <c r="I29" s="56">
        <v>26.087</v>
      </c>
      <c r="J29" s="57">
        <v>23</v>
      </c>
      <c r="K29" s="56">
        <v>14.2857</v>
      </c>
      <c r="L29" s="58">
        <v>88</v>
      </c>
      <c r="M29" s="56">
        <v>54.658000000000001</v>
      </c>
      <c r="N29" s="57">
        <v>0</v>
      </c>
      <c r="O29" s="56">
        <v>0</v>
      </c>
      <c r="P29" s="66">
        <v>6</v>
      </c>
      <c r="Q29" s="60">
        <v>3.7267000000000001</v>
      </c>
      <c r="R29" s="55">
        <v>11</v>
      </c>
      <c r="S29" s="60">
        <v>6.8323</v>
      </c>
      <c r="T29" s="63">
        <v>1873</v>
      </c>
      <c r="U29" s="64">
        <v>100</v>
      </c>
    </row>
    <row r="30" spans="1:21" s="19" customFormat="1" ht="15" customHeight="1" x14ac:dyDescent="0.2">
      <c r="A30" s="18" t="s">
        <v>15</v>
      </c>
      <c r="B30" s="20" t="s">
        <v>39</v>
      </c>
      <c r="C30" s="21">
        <v>234</v>
      </c>
      <c r="D30" s="31">
        <v>2</v>
      </c>
      <c r="E30" s="23">
        <v>0.85470000000000002</v>
      </c>
      <c r="F30" s="30">
        <v>3</v>
      </c>
      <c r="G30" s="23">
        <v>1.2820499999999999</v>
      </c>
      <c r="H30" s="24">
        <v>6</v>
      </c>
      <c r="I30" s="23">
        <v>2.5640999999999998</v>
      </c>
      <c r="J30" s="24">
        <v>36</v>
      </c>
      <c r="K30" s="23">
        <v>15.384600000000001</v>
      </c>
      <c r="L30" s="24">
        <v>180</v>
      </c>
      <c r="M30" s="23">
        <v>76.923000000000002</v>
      </c>
      <c r="N30" s="24">
        <v>0</v>
      </c>
      <c r="O30" s="23">
        <v>0</v>
      </c>
      <c r="P30" s="25">
        <v>7</v>
      </c>
      <c r="Q30" s="26">
        <v>2.9914999999999998</v>
      </c>
      <c r="R30" s="22">
        <v>2</v>
      </c>
      <c r="S30" s="26">
        <v>0.85470000000000002</v>
      </c>
      <c r="T30" s="28">
        <v>3616</v>
      </c>
      <c r="U30" s="29">
        <v>99.971999999999994</v>
      </c>
    </row>
    <row r="31" spans="1:21" s="19" customFormat="1" ht="15" customHeight="1" x14ac:dyDescent="0.2">
      <c r="A31" s="18" t="s">
        <v>15</v>
      </c>
      <c r="B31" s="65" t="s">
        <v>40</v>
      </c>
      <c r="C31" s="68">
        <v>267</v>
      </c>
      <c r="D31" s="55">
        <v>6</v>
      </c>
      <c r="E31" s="56">
        <v>2.2471999999999999</v>
      </c>
      <c r="F31" s="58">
        <v>2</v>
      </c>
      <c r="G31" s="56">
        <v>0.74905999999999995</v>
      </c>
      <c r="H31" s="57">
        <v>13</v>
      </c>
      <c r="I31" s="56">
        <v>4.8689</v>
      </c>
      <c r="J31" s="58">
        <v>97</v>
      </c>
      <c r="K31" s="56">
        <v>36.329599999999999</v>
      </c>
      <c r="L31" s="57">
        <v>138</v>
      </c>
      <c r="M31" s="56">
        <v>51.685000000000002</v>
      </c>
      <c r="N31" s="57">
        <v>0</v>
      </c>
      <c r="O31" s="56">
        <v>0</v>
      </c>
      <c r="P31" s="59">
        <v>11</v>
      </c>
      <c r="Q31" s="60">
        <v>4.1199000000000003</v>
      </c>
      <c r="R31" s="55">
        <v>6</v>
      </c>
      <c r="S31" s="60">
        <v>2.2471999999999999</v>
      </c>
      <c r="T31" s="63">
        <v>2170</v>
      </c>
      <c r="U31" s="64">
        <v>99.953999999999994</v>
      </c>
    </row>
    <row r="32" spans="1:21" s="19" customFormat="1" ht="15" customHeight="1" x14ac:dyDescent="0.2">
      <c r="A32" s="18" t="s">
        <v>15</v>
      </c>
      <c r="B32" s="20" t="s">
        <v>42</v>
      </c>
      <c r="C32" s="21">
        <v>32</v>
      </c>
      <c r="D32" s="22">
        <v>0</v>
      </c>
      <c r="E32" s="23">
        <v>0</v>
      </c>
      <c r="F32" s="24">
        <v>0</v>
      </c>
      <c r="G32" s="23">
        <v>0</v>
      </c>
      <c r="H32" s="24">
        <v>0</v>
      </c>
      <c r="I32" s="23">
        <v>0</v>
      </c>
      <c r="J32" s="24">
        <v>18</v>
      </c>
      <c r="K32" s="23">
        <v>56.25</v>
      </c>
      <c r="L32" s="30">
        <v>13</v>
      </c>
      <c r="M32" s="23">
        <v>40.625</v>
      </c>
      <c r="N32" s="30">
        <v>0</v>
      </c>
      <c r="O32" s="23">
        <v>0</v>
      </c>
      <c r="P32" s="32">
        <v>1</v>
      </c>
      <c r="Q32" s="26">
        <v>3.125</v>
      </c>
      <c r="R32" s="31">
        <v>0</v>
      </c>
      <c r="S32" s="26">
        <v>0</v>
      </c>
      <c r="T32" s="28">
        <v>978</v>
      </c>
      <c r="U32" s="29">
        <v>100</v>
      </c>
    </row>
    <row r="33" spans="1:21" s="19" customFormat="1" ht="15" customHeight="1" x14ac:dyDescent="0.2">
      <c r="A33" s="18" t="s">
        <v>15</v>
      </c>
      <c r="B33" s="65" t="s">
        <v>41</v>
      </c>
      <c r="C33" s="54">
        <v>186</v>
      </c>
      <c r="D33" s="67">
        <v>0</v>
      </c>
      <c r="E33" s="56">
        <v>0</v>
      </c>
      <c r="F33" s="57">
        <v>0</v>
      </c>
      <c r="G33" s="56">
        <v>0</v>
      </c>
      <c r="H33" s="58">
        <v>0</v>
      </c>
      <c r="I33" s="56">
        <v>0</v>
      </c>
      <c r="J33" s="57">
        <v>47</v>
      </c>
      <c r="K33" s="56">
        <v>25.268799999999999</v>
      </c>
      <c r="L33" s="57">
        <v>134</v>
      </c>
      <c r="M33" s="56">
        <v>72.043000000000006</v>
      </c>
      <c r="N33" s="58">
        <v>0</v>
      </c>
      <c r="O33" s="56">
        <v>0</v>
      </c>
      <c r="P33" s="66">
        <v>5</v>
      </c>
      <c r="Q33" s="60">
        <v>2.6882000000000001</v>
      </c>
      <c r="R33" s="67">
        <v>0</v>
      </c>
      <c r="S33" s="60">
        <v>0</v>
      </c>
      <c r="T33" s="63">
        <v>2372</v>
      </c>
      <c r="U33" s="64">
        <v>100</v>
      </c>
    </row>
    <row r="34" spans="1:21" s="19" customFormat="1" ht="15" customHeight="1" x14ac:dyDescent="0.2">
      <c r="A34" s="18" t="s">
        <v>15</v>
      </c>
      <c r="B34" s="20" t="s">
        <v>43</v>
      </c>
      <c r="C34" s="33">
        <v>14</v>
      </c>
      <c r="D34" s="22">
        <v>0</v>
      </c>
      <c r="E34" s="23">
        <v>0</v>
      </c>
      <c r="F34" s="24">
        <v>0</v>
      </c>
      <c r="G34" s="23">
        <v>0</v>
      </c>
      <c r="H34" s="30">
        <v>0</v>
      </c>
      <c r="I34" s="23">
        <v>0</v>
      </c>
      <c r="J34" s="24">
        <v>0</v>
      </c>
      <c r="K34" s="23">
        <v>0</v>
      </c>
      <c r="L34" s="30">
        <v>14</v>
      </c>
      <c r="M34" s="23">
        <v>100</v>
      </c>
      <c r="N34" s="30">
        <v>0</v>
      </c>
      <c r="O34" s="23">
        <v>0</v>
      </c>
      <c r="P34" s="25">
        <v>0</v>
      </c>
      <c r="Q34" s="26">
        <v>0</v>
      </c>
      <c r="R34" s="31">
        <v>0</v>
      </c>
      <c r="S34" s="26">
        <v>0</v>
      </c>
      <c r="T34" s="28">
        <v>825</v>
      </c>
      <c r="U34" s="29">
        <v>100</v>
      </c>
    </row>
    <row r="35" spans="1:21" s="19" customFormat="1" ht="15" customHeight="1" x14ac:dyDescent="0.2">
      <c r="A35" s="18" t="s">
        <v>15</v>
      </c>
      <c r="B35" s="65" t="s">
        <v>46</v>
      </c>
      <c r="C35" s="68">
        <v>114</v>
      </c>
      <c r="D35" s="67">
        <v>1</v>
      </c>
      <c r="E35" s="56">
        <v>0.87719999999999998</v>
      </c>
      <c r="F35" s="57">
        <v>4</v>
      </c>
      <c r="G35" s="56">
        <v>3.5087700000000002</v>
      </c>
      <c r="H35" s="58">
        <v>14</v>
      </c>
      <c r="I35" s="56">
        <v>12.2807</v>
      </c>
      <c r="J35" s="57">
        <v>22</v>
      </c>
      <c r="K35" s="56">
        <v>19.298200000000001</v>
      </c>
      <c r="L35" s="58">
        <v>57</v>
      </c>
      <c r="M35" s="56">
        <v>50</v>
      </c>
      <c r="N35" s="57">
        <v>0</v>
      </c>
      <c r="O35" s="56">
        <v>0</v>
      </c>
      <c r="P35" s="66">
        <v>16</v>
      </c>
      <c r="Q35" s="60">
        <v>14.0351</v>
      </c>
      <c r="R35" s="67">
        <v>7</v>
      </c>
      <c r="S35" s="60">
        <v>6.1403999999999996</v>
      </c>
      <c r="T35" s="63">
        <v>1064</v>
      </c>
      <c r="U35" s="64">
        <v>100</v>
      </c>
    </row>
    <row r="36" spans="1:21" s="19" customFormat="1" ht="15" customHeight="1" x14ac:dyDescent="0.2">
      <c r="A36" s="18" t="s">
        <v>15</v>
      </c>
      <c r="B36" s="20" t="s">
        <v>50</v>
      </c>
      <c r="C36" s="33">
        <v>139</v>
      </c>
      <c r="D36" s="31">
        <v>2</v>
      </c>
      <c r="E36" s="23">
        <v>1.4388000000000001</v>
      </c>
      <c r="F36" s="24">
        <v>3</v>
      </c>
      <c r="G36" s="23">
        <v>2.1582699999999999</v>
      </c>
      <c r="H36" s="24">
        <v>40</v>
      </c>
      <c r="I36" s="23">
        <v>28.777000000000001</v>
      </c>
      <c r="J36" s="30">
        <v>50</v>
      </c>
      <c r="K36" s="23">
        <v>35.971200000000003</v>
      </c>
      <c r="L36" s="30">
        <v>37</v>
      </c>
      <c r="M36" s="23">
        <v>26.619</v>
      </c>
      <c r="N36" s="24">
        <v>1</v>
      </c>
      <c r="O36" s="23">
        <v>0.71941999999999995</v>
      </c>
      <c r="P36" s="32">
        <v>6</v>
      </c>
      <c r="Q36" s="26">
        <v>4.3164999999999996</v>
      </c>
      <c r="R36" s="31">
        <v>28</v>
      </c>
      <c r="S36" s="26">
        <v>20.143899999999999</v>
      </c>
      <c r="T36" s="28">
        <v>658</v>
      </c>
      <c r="U36" s="29">
        <v>100</v>
      </c>
    </row>
    <row r="37" spans="1:21" s="19" customFormat="1" ht="15" customHeight="1" x14ac:dyDescent="0.2">
      <c r="A37" s="18" t="s">
        <v>15</v>
      </c>
      <c r="B37" s="65" t="s">
        <v>47</v>
      </c>
      <c r="C37" s="54">
        <v>34</v>
      </c>
      <c r="D37" s="55">
        <v>1</v>
      </c>
      <c r="E37" s="56">
        <v>2.9411999999999998</v>
      </c>
      <c r="F37" s="57">
        <v>0</v>
      </c>
      <c r="G37" s="56">
        <v>0</v>
      </c>
      <c r="H37" s="57">
        <v>1</v>
      </c>
      <c r="I37" s="56">
        <v>2.9411999999999998</v>
      </c>
      <c r="J37" s="57">
        <v>2</v>
      </c>
      <c r="K37" s="56">
        <v>5.8823999999999996</v>
      </c>
      <c r="L37" s="57">
        <v>29</v>
      </c>
      <c r="M37" s="56">
        <v>85.293999999999997</v>
      </c>
      <c r="N37" s="58">
        <v>0</v>
      </c>
      <c r="O37" s="56">
        <v>0</v>
      </c>
      <c r="P37" s="66">
        <v>1</v>
      </c>
      <c r="Q37" s="60">
        <v>2.9411999999999998</v>
      </c>
      <c r="R37" s="67">
        <v>0</v>
      </c>
      <c r="S37" s="60">
        <v>0</v>
      </c>
      <c r="T37" s="63">
        <v>483</v>
      </c>
      <c r="U37" s="64">
        <v>100</v>
      </c>
    </row>
    <row r="38" spans="1:21" s="19" customFormat="1" ht="15" customHeight="1" x14ac:dyDescent="0.2">
      <c r="A38" s="18" t="s">
        <v>15</v>
      </c>
      <c r="B38" s="20" t="s">
        <v>48</v>
      </c>
      <c r="C38" s="21">
        <v>272</v>
      </c>
      <c r="D38" s="22">
        <v>0</v>
      </c>
      <c r="E38" s="23">
        <v>0</v>
      </c>
      <c r="F38" s="24">
        <v>13</v>
      </c>
      <c r="G38" s="23">
        <v>4.7794100000000004</v>
      </c>
      <c r="H38" s="24">
        <v>26</v>
      </c>
      <c r="I38" s="23">
        <v>9.5587999999999997</v>
      </c>
      <c r="J38" s="24">
        <v>54</v>
      </c>
      <c r="K38" s="23">
        <v>19.852900000000002</v>
      </c>
      <c r="L38" s="24">
        <v>172</v>
      </c>
      <c r="M38" s="23">
        <v>63.234999999999999</v>
      </c>
      <c r="N38" s="24">
        <v>0</v>
      </c>
      <c r="O38" s="23">
        <v>0</v>
      </c>
      <c r="P38" s="25">
        <v>7</v>
      </c>
      <c r="Q38" s="26">
        <v>2.5735000000000001</v>
      </c>
      <c r="R38" s="31">
        <v>0</v>
      </c>
      <c r="S38" s="26">
        <v>0</v>
      </c>
      <c r="T38" s="28">
        <v>2577</v>
      </c>
      <c r="U38" s="29">
        <v>97.671999999999997</v>
      </c>
    </row>
    <row r="39" spans="1:21" s="19" customFormat="1" ht="15" customHeight="1" x14ac:dyDescent="0.2">
      <c r="A39" s="18" t="s">
        <v>15</v>
      </c>
      <c r="B39" s="65" t="s">
        <v>49</v>
      </c>
      <c r="C39" s="54">
        <v>13</v>
      </c>
      <c r="D39" s="67">
        <v>2</v>
      </c>
      <c r="E39" s="56">
        <v>15.384600000000001</v>
      </c>
      <c r="F39" s="57">
        <v>0</v>
      </c>
      <c r="G39" s="56">
        <v>0</v>
      </c>
      <c r="H39" s="58">
        <v>6</v>
      </c>
      <c r="I39" s="56">
        <v>46.153799999999997</v>
      </c>
      <c r="J39" s="57">
        <v>0</v>
      </c>
      <c r="K39" s="56">
        <v>0</v>
      </c>
      <c r="L39" s="58">
        <v>5</v>
      </c>
      <c r="M39" s="56">
        <v>38.462000000000003</v>
      </c>
      <c r="N39" s="57">
        <v>0</v>
      </c>
      <c r="O39" s="56">
        <v>0</v>
      </c>
      <c r="P39" s="66">
        <v>0</v>
      </c>
      <c r="Q39" s="60">
        <v>0</v>
      </c>
      <c r="R39" s="55">
        <v>3</v>
      </c>
      <c r="S39" s="60">
        <v>23.076899999999998</v>
      </c>
      <c r="T39" s="63">
        <v>880</v>
      </c>
      <c r="U39" s="64">
        <v>100</v>
      </c>
    </row>
    <row r="40" spans="1:21" s="19" customFormat="1" ht="15" customHeight="1" x14ac:dyDescent="0.2">
      <c r="A40" s="18" t="s">
        <v>15</v>
      </c>
      <c r="B40" s="20" t="s">
        <v>51</v>
      </c>
      <c r="C40" s="33">
        <v>342</v>
      </c>
      <c r="D40" s="22">
        <v>0</v>
      </c>
      <c r="E40" s="23">
        <v>0</v>
      </c>
      <c r="F40" s="24">
        <v>0</v>
      </c>
      <c r="G40" s="23">
        <v>0</v>
      </c>
      <c r="H40" s="24">
        <v>43</v>
      </c>
      <c r="I40" s="23">
        <v>12.5731</v>
      </c>
      <c r="J40" s="30">
        <v>118</v>
      </c>
      <c r="K40" s="23">
        <v>34.502899999999997</v>
      </c>
      <c r="L40" s="30">
        <v>172</v>
      </c>
      <c r="M40" s="23">
        <v>50.292000000000002</v>
      </c>
      <c r="N40" s="24">
        <v>0</v>
      </c>
      <c r="O40" s="23">
        <v>0</v>
      </c>
      <c r="P40" s="25">
        <v>9</v>
      </c>
      <c r="Q40" s="26">
        <v>2.6316000000000002</v>
      </c>
      <c r="R40" s="31">
        <v>6</v>
      </c>
      <c r="S40" s="26">
        <v>1.7544</v>
      </c>
      <c r="T40" s="28">
        <v>4916</v>
      </c>
      <c r="U40" s="29">
        <v>100</v>
      </c>
    </row>
    <row r="41" spans="1:21" s="19" customFormat="1" ht="15" customHeight="1" x14ac:dyDescent="0.2">
      <c r="A41" s="18" t="s">
        <v>15</v>
      </c>
      <c r="B41" s="65" t="s">
        <v>44</v>
      </c>
      <c r="C41" s="54">
        <v>46</v>
      </c>
      <c r="D41" s="67">
        <v>29</v>
      </c>
      <c r="E41" s="56">
        <v>63.043500000000002</v>
      </c>
      <c r="F41" s="57">
        <v>0</v>
      </c>
      <c r="G41" s="56">
        <v>0</v>
      </c>
      <c r="H41" s="57">
        <v>0</v>
      </c>
      <c r="I41" s="56">
        <v>0</v>
      </c>
      <c r="J41" s="57">
        <v>8</v>
      </c>
      <c r="K41" s="56">
        <v>17.391300000000001</v>
      </c>
      <c r="L41" s="58">
        <v>6</v>
      </c>
      <c r="M41" s="56">
        <v>13.042999999999999</v>
      </c>
      <c r="N41" s="58">
        <v>0</v>
      </c>
      <c r="O41" s="56">
        <v>0</v>
      </c>
      <c r="P41" s="59">
        <v>3</v>
      </c>
      <c r="Q41" s="60">
        <v>6.5217000000000001</v>
      </c>
      <c r="R41" s="55">
        <v>1</v>
      </c>
      <c r="S41" s="60">
        <v>2.1739000000000002</v>
      </c>
      <c r="T41" s="63">
        <v>2618</v>
      </c>
      <c r="U41" s="64">
        <v>100</v>
      </c>
    </row>
    <row r="42" spans="1:21" s="19" customFormat="1" ht="15" customHeight="1" x14ac:dyDescent="0.2">
      <c r="A42" s="18" t="s">
        <v>15</v>
      </c>
      <c r="B42" s="20" t="s">
        <v>45</v>
      </c>
      <c r="C42" s="33">
        <v>13</v>
      </c>
      <c r="D42" s="22">
        <v>1</v>
      </c>
      <c r="E42" s="23">
        <v>7.6923000000000004</v>
      </c>
      <c r="F42" s="24">
        <v>0</v>
      </c>
      <c r="G42" s="23">
        <v>0</v>
      </c>
      <c r="H42" s="24">
        <v>1</v>
      </c>
      <c r="I42" s="23">
        <v>7.6923000000000004</v>
      </c>
      <c r="J42" s="30">
        <v>0</v>
      </c>
      <c r="K42" s="23">
        <v>0</v>
      </c>
      <c r="L42" s="30">
        <v>11</v>
      </c>
      <c r="M42" s="23">
        <v>84.614999999999995</v>
      </c>
      <c r="N42" s="30">
        <v>0</v>
      </c>
      <c r="O42" s="23">
        <v>0</v>
      </c>
      <c r="P42" s="25">
        <v>0</v>
      </c>
      <c r="Q42" s="26">
        <v>0</v>
      </c>
      <c r="R42" s="31">
        <v>1</v>
      </c>
      <c r="S42" s="26">
        <v>7.6923000000000004</v>
      </c>
      <c r="T42" s="28">
        <v>481</v>
      </c>
      <c r="U42" s="29">
        <v>100</v>
      </c>
    </row>
    <row r="43" spans="1:21" s="19" customFormat="1" ht="15" customHeight="1" x14ac:dyDescent="0.2">
      <c r="A43" s="18" t="s">
        <v>15</v>
      </c>
      <c r="B43" s="65" t="s">
        <v>52</v>
      </c>
      <c r="C43" s="54">
        <v>270</v>
      </c>
      <c r="D43" s="55">
        <v>0</v>
      </c>
      <c r="E43" s="56">
        <v>0</v>
      </c>
      <c r="F43" s="57">
        <v>0</v>
      </c>
      <c r="G43" s="56">
        <v>0</v>
      </c>
      <c r="H43" s="58">
        <v>9</v>
      </c>
      <c r="I43" s="56">
        <v>3.3332999999999999</v>
      </c>
      <c r="J43" s="57">
        <v>124</v>
      </c>
      <c r="K43" s="56">
        <v>45.925899999999999</v>
      </c>
      <c r="L43" s="57">
        <v>120</v>
      </c>
      <c r="M43" s="56">
        <v>44.444000000000003</v>
      </c>
      <c r="N43" s="57">
        <v>0</v>
      </c>
      <c r="O43" s="56">
        <v>0</v>
      </c>
      <c r="P43" s="59">
        <v>17</v>
      </c>
      <c r="Q43" s="60">
        <v>6.2962999999999996</v>
      </c>
      <c r="R43" s="67">
        <v>4</v>
      </c>
      <c r="S43" s="60">
        <v>1.4815</v>
      </c>
      <c r="T43" s="63">
        <v>3631</v>
      </c>
      <c r="U43" s="64">
        <v>100</v>
      </c>
    </row>
    <row r="44" spans="1:21" s="19" customFormat="1" ht="15" customHeight="1" x14ac:dyDescent="0.2">
      <c r="A44" s="18" t="s">
        <v>15</v>
      </c>
      <c r="B44" s="20" t="s">
        <v>53</v>
      </c>
      <c r="C44" s="21">
        <v>41</v>
      </c>
      <c r="D44" s="22">
        <v>6</v>
      </c>
      <c r="E44" s="23">
        <v>14.6341</v>
      </c>
      <c r="F44" s="30">
        <v>0</v>
      </c>
      <c r="G44" s="23">
        <v>0</v>
      </c>
      <c r="H44" s="24">
        <v>0</v>
      </c>
      <c r="I44" s="23">
        <v>0</v>
      </c>
      <c r="J44" s="24">
        <v>4</v>
      </c>
      <c r="K44" s="23">
        <v>9.7561</v>
      </c>
      <c r="L44" s="24">
        <v>26</v>
      </c>
      <c r="M44" s="23">
        <v>63.414999999999999</v>
      </c>
      <c r="N44" s="30">
        <v>0</v>
      </c>
      <c r="O44" s="23">
        <v>0</v>
      </c>
      <c r="P44" s="32">
        <v>5</v>
      </c>
      <c r="Q44" s="26">
        <v>12.1951</v>
      </c>
      <c r="R44" s="31">
        <v>1</v>
      </c>
      <c r="S44" s="26">
        <v>2.4390000000000001</v>
      </c>
      <c r="T44" s="28">
        <v>1815</v>
      </c>
      <c r="U44" s="29">
        <v>100</v>
      </c>
    </row>
    <row r="45" spans="1:21" s="19" customFormat="1" ht="15" customHeight="1" x14ac:dyDescent="0.2">
      <c r="A45" s="18" t="s">
        <v>15</v>
      </c>
      <c r="B45" s="65" t="s">
        <v>54</v>
      </c>
      <c r="C45" s="54">
        <v>126</v>
      </c>
      <c r="D45" s="67">
        <v>2</v>
      </c>
      <c r="E45" s="56">
        <v>1.5872999999999999</v>
      </c>
      <c r="F45" s="57">
        <v>5</v>
      </c>
      <c r="G45" s="56">
        <v>3.9682499999999998</v>
      </c>
      <c r="H45" s="58">
        <v>21</v>
      </c>
      <c r="I45" s="56">
        <v>16.666699999999999</v>
      </c>
      <c r="J45" s="57">
        <v>13</v>
      </c>
      <c r="K45" s="56">
        <v>10.317500000000001</v>
      </c>
      <c r="L45" s="58">
        <v>75</v>
      </c>
      <c r="M45" s="56">
        <v>59.524000000000001</v>
      </c>
      <c r="N45" s="57">
        <v>1</v>
      </c>
      <c r="O45" s="56">
        <v>0.79364999999999997</v>
      </c>
      <c r="P45" s="59">
        <v>9</v>
      </c>
      <c r="Q45" s="60">
        <v>7.1429</v>
      </c>
      <c r="R45" s="55">
        <v>9</v>
      </c>
      <c r="S45" s="60">
        <v>7.1429</v>
      </c>
      <c r="T45" s="63">
        <v>1283</v>
      </c>
      <c r="U45" s="64">
        <v>100</v>
      </c>
    </row>
    <row r="46" spans="1:21" s="19" customFormat="1" ht="15" customHeight="1" x14ac:dyDescent="0.2">
      <c r="A46" s="18" t="s">
        <v>15</v>
      </c>
      <c r="B46" s="20" t="s">
        <v>55</v>
      </c>
      <c r="C46" s="21">
        <v>221</v>
      </c>
      <c r="D46" s="22">
        <v>0</v>
      </c>
      <c r="E46" s="23">
        <v>0</v>
      </c>
      <c r="F46" s="24">
        <v>0</v>
      </c>
      <c r="G46" s="23">
        <v>0</v>
      </c>
      <c r="H46" s="24">
        <v>18</v>
      </c>
      <c r="I46" s="23">
        <v>8.1448</v>
      </c>
      <c r="J46" s="24">
        <v>67</v>
      </c>
      <c r="K46" s="23">
        <v>30.316700000000001</v>
      </c>
      <c r="L46" s="30">
        <v>129</v>
      </c>
      <c r="M46" s="23">
        <v>58.371000000000002</v>
      </c>
      <c r="N46" s="30">
        <v>0</v>
      </c>
      <c r="O46" s="23">
        <v>0</v>
      </c>
      <c r="P46" s="32">
        <v>7</v>
      </c>
      <c r="Q46" s="26">
        <v>3.1674000000000002</v>
      </c>
      <c r="R46" s="22">
        <v>2</v>
      </c>
      <c r="S46" s="26">
        <v>0.90500000000000003</v>
      </c>
      <c r="T46" s="28">
        <v>3027</v>
      </c>
      <c r="U46" s="29">
        <v>92.798000000000002</v>
      </c>
    </row>
    <row r="47" spans="1:21" s="19" customFormat="1" ht="15" customHeight="1" x14ac:dyDescent="0.2">
      <c r="A47" s="18" t="s">
        <v>15</v>
      </c>
      <c r="B47" s="65" t="s">
        <v>56</v>
      </c>
      <c r="C47" s="68">
        <v>54</v>
      </c>
      <c r="D47" s="55">
        <v>0</v>
      </c>
      <c r="E47" s="56">
        <v>0</v>
      </c>
      <c r="F47" s="58">
        <v>0</v>
      </c>
      <c r="G47" s="56">
        <v>0</v>
      </c>
      <c r="H47" s="58">
        <v>6</v>
      </c>
      <c r="I47" s="56">
        <v>11.1111</v>
      </c>
      <c r="J47" s="58">
        <v>7</v>
      </c>
      <c r="K47" s="56">
        <v>12.962999999999999</v>
      </c>
      <c r="L47" s="58">
        <v>37</v>
      </c>
      <c r="M47" s="56">
        <v>68.519000000000005</v>
      </c>
      <c r="N47" s="57">
        <v>0</v>
      </c>
      <c r="O47" s="56">
        <v>0</v>
      </c>
      <c r="P47" s="59">
        <v>4</v>
      </c>
      <c r="Q47" s="60">
        <v>7.4074</v>
      </c>
      <c r="R47" s="67">
        <v>2</v>
      </c>
      <c r="S47" s="60">
        <v>3.7037</v>
      </c>
      <c r="T47" s="63">
        <v>308</v>
      </c>
      <c r="U47" s="64">
        <v>100</v>
      </c>
    </row>
    <row r="48" spans="1:21" s="19" customFormat="1" ht="15" customHeight="1" x14ac:dyDescent="0.2">
      <c r="A48" s="18" t="s">
        <v>15</v>
      </c>
      <c r="B48" s="20" t="s">
        <v>57</v>
      </c>
      <c r="C48" s="21">
        <v>60</v>
      </c>
      <c r="D48" s="31">
        <v>0</v>
      </c>
      <c r="E48" s="23">
        <v>0</v>
      </c>
      <c r="F48" s="24">
        <v>0</v>
      </c>
      <c r="G48" s="23">
        <v>0</v>
      </c>
      <c r="H48" s="30">
        <v>1</v>
      </c>
      <c r="I48" s="23">
        <v>1.6667000000000001</v>
      </c>
      <c r="J48" s="24">
        <v>27</v>
      </c>
      <c r="K48" s="23">
        <v>45</v>
      </c>
      <c r="L48" s="24">
        <v>27</v>
      </c>
      <c r="M48" s="23">
        <v>45</v>
      </c>
      <c r="N48" s="30">
        <v>0</v>
      </c>
      <c r="O48" s="23">
        <v>0</v>
      </c>
      <c r="P48" s="32">
        <v>5</v>
      </c>
      <c r="Q48" s="26">
        <v>8.3332999999999995</v>
      </c>
      <c r="R48" s="31">
        <v>0</v>
      </c>
      <c r="S48" s="26">
        <v>0</v>
      </c>
      <c r="T48" s="28">
        <v>1236</v>
      </c>
      <c r="U48" s="29">
        <v>100</v>
      </c>
    </row>
    <row r="49" spans="1:23" s="19" customFormat="1" ht="15" customHeight="1" x14ac:dyDescent="0.2">
      <c r="A49" s="18" t="s">
        <v>15</v>
      </c>
      <c r="B49" s="65" t="s">
        <v>58</v>
      </c>
      <c r="C49" s="68">
        <v>11</v>
      </c>
      <c r="D49" s="55">
        <v>2</v>
      </c>
      <c r="E49" s="56">
        <v>18.181799999999999</v>
      </c>
      <c r="F49" s="57">
        <v>0</v>
      </c>
      <c r="G49" s="56">
        <v>0</v>
      </c>
      <c r="H49" s="57">
        <v>0</v>
      </c>
      <c r="I49" s="56">
        <v>0</v>
      </c>
      <c r="J49" s="57">
        <v>0</v>
      </c>
      <c r="K49" s="56">
        <v>0</v>
      </c>
      <c r="L49" s="58">
        <v>9</v>
      </c>
      <c r="M49" s="56">
        <v>81.817999999999998</v>
      </c>
      <c r="N49" s="58">
        <v>0</v>
      </c>
      <c r="O49" s="56">
        <v>0</v>
      </c>
      <c r="P49" s="59">
        <v>0</v>
      </c>
      <c r="Q49" s="60">
        <v>0</v>
      </c>
      <c r="R49" s="67">
        <v>0</v>
      </c>
      <c r="S49" s="60">
        <v>0</v>
      </c>
      <c r="T49" s="63">
        <v>688</v>
      </c>
      <c r="U49" s="64">
        <v>100</v>
      </c>
    </row>
    <row r="50" spans="1:23" s="19" customFormat="1" ht="15" customHeight="1" x14ac:dyDescent="0.2">
      <c r="A50" s="18" t="s">
        <v>15</v>
      </c>
      <c r="B50" s="20" t="s">
        <v>59</v>
      </c>
      <c r="C50" s="21">
        <v>136</v>
      </c>
      <c r="D50" s="22">
        <v>0</v>
      </c>
      <c r="E50" s="23">
        <v>0</v>
      </c>
      <c r="F50" s="24">
        <v>2</v>
      </c>
      <c r="G50" s="23">
        <v>1.4705900000000001</v>
      </c>
      <c r="H50" s="30">
        <v>1</v>
      </c>
      <c r="I50" s="23">
        <v>0.73529999999999995</v>
      </c>
      <c r="J50" s="24">
        <v>53</v>
      </c>
      <c r="K50" s="23">
        <v>38.970599999999997</v>
      </c>
      <c r="L50" s="24">
        <v>78</v>
      </c>
      <c r="M50" s="23">
        <v>57.353000000000002</v>
      </c>
      <c r="N50" s="30">
        <v>0</v>
      </c>
      <c r="O50" s="23">
        <v>0</v>
      </c>
      <c r="P50" s="32">
        <v>2</v>
      </c>
      <c r="Q50" s="26">
        <v>1.4705999999999999</v>
      </c>
      <c r="R50" s="22">
        <v>2</v>
      </c>
      <c r="S50" s="26">
        <v>1.4705999999999999</v>
      </c>
      <c r="T50" s="28">
        <v>1818</v>
      </c>
      <c r="U50" s="29">
        <v>100</v>
      </c>
    </row>
    <row r="51" spans="1:23" s="19" customFormat="1" ht="15" customHeight="1" x14ac:dyDescent="0.2">
      <c r="A51" s="18" t="s">
        <v>15</v>
      </c>
      <c r="B51" s="65" t="s">
        <v>60</v>
      </c>
      <c r="C51" s="54">
        <v>723</v>
      </c>
      <c r="D51" s="55">
        <v>5</v>
      </c>
      <c r="E51" s="56">
        <v>0.69159999999999999</v>
      </c>
      <c r="F51" s="58">
        <v>4</v>
      </c>
      <c r="G51" s="56">
        <v>0.55325000000000002</v>
      </c>
      <c r="H51" s="57">
        <v>239</v>
      </c>
      <c r="I51" s="56">
        <v>33.056699999999999</v>
      </c>
      <c r="J51" s="57">
        <v>223</v>
      </c>
      <c r="K51" s="56">
        <v>30.843699999999998</v>
      </c>
      <c r="L51" s="57">
        <v>226</v>
      </c>
      <c r="M51" s="56">
        <v>31.259</v>
      </c>
      <c r="N51" s="58">
        <v>1</v>
      </c>
      <c r="O51" s="56">
        <v>0.13830999999999999</v>
      </c>
      <c r="P51" s="59">
        <v>25</v>
      </c>
      <c r="Q51" s="60">
        <v>3.4578000000000002</v>
      </c>
      <c r="R51" s="55">
        <v>34</v>
      </c>
      <c r="S51" s="60">
        <v>4.7026000000000003</v>
      </c>
      <c r="T51" s="63">
        <v>8616</v>
      </c>
      <c r="U51" s="64">
        <v>100</v>
      </c>
    </row>
    <row r="52" spans="1:23" s="19" customFormat="1" ht="15" customHeight="1" x14ac:dyDescent="0.2">
      <c r="A52" s="18" t="s">
        <v>15</v>
      </c>
      <c r="B52" s="20" t="s">
        <v>61</v>
      </c>
      <c r="C52" s="21">
        <v>43</v>
      </c>
      <c r="D52" s="31">
        <v>0</v>
      </c>
      <c r="E52" s="23">
        <v>0</v>
      </c>
      <c r="F52" s="24">
        <v>1</v>
      </c>
      <c r="G52" s="23">
        <v>2.32558</v>
      </c>
      <c r="H52" s="30">
        <v>2</v>
      </c>
      <c r="I52" s="23">
        <v>4.6512000000000002</v>
      </c>
      <c r="J52" s="30">
        <v>3</v>
      </c>
      <c r="K52" s="23">
        <v>6.9767000000000001</v>
      </c>
      <c r="L52" s="24">
        <v>35</v>
      </c>
      <c r="M52" s="23">
        <v>81.394999999999996</v>
      </c>
      <c r="N52" s="30">
        <v>0</v>
      </c>
      <c r="O52" s="23">
        <v>0</v>
      </c>
      <c r="P52" s="25">
        <v>2</v>
      </c>
      <c r="Q52" s="26">
        <v>4.6512000000000002</v>
      </c>
      <c r="R52" s="22">
        <v>4</v>
      </c>
      <c r="S52" s="26">
        <v>9.3023000000000007</v>
      </c>
      <c r="T52" s="28">
        <v>1009</v>
      </c>
      <c r="U52" s="29">
        <v>100</v>
      </c>
    </row>
    <row r="53" spans="1:23" s="19" customFormat="1" ht="15" customHeight="1" x14ac:dyDescent="0.2">
      <c r="A53" s="18" t="s">
        <v>15</v>
      </c>
      <c r="B53" s="65" t="s">
        <v>62</v>
      </c>
      <c r="C53" s="68">
        <v>50</v>
      </c>
      <c r="D53" s="67">
        <v>0</v>
      </c>
      <c r="E53" s="56">
        <v>0</v>
      </c>
      <c r="F53" s="57">
        <v>0</v>
      </c>
      <c r="G53" s="56">
        <v>0</v>
      </c>
      <c r="H53" s="58">
        <v>0</v>
      </c>
      <c r="I53" s="56">
        <v>0</v>
      </c>
      <c r="J53" s="57">
        <v>0</v>
      </c>
      <c r="K53" s="56">
        <v>0</v>
      </c>
      <c r="L53" s="58">
        <v>48</v>
      </c>
      <c r="M53" s="56">
        <v>96</v>
      </c>
      <c r="N53" s="58">
        <v>0</v>
      </c>
      <c r="O53" s="56">
        <v>0</v>
      </c>
      <c r="P53" s="59">
        <v>2</v>
      </c>
      <c r="Q53" s="60">
        <v>4</v>
      </c>
      <c r="R53" s="67">
        <v>0</v>
      </c>
      <c r="S53" s="60">
        <v>0</v>
      </c>
      <c r="T53" s="63">
        <v>306</v>
      </c>
      <c r="U53" s="64">
        <v>100</v>
      </c>
    </row>
    <row r="54" spans="1:23" s="19" customFormat="1" ht="15" customHeight="1" x14ac:dyDescent="0.2">
      <c r="A54" s="18" t="s">
        <v>15</v>
      </c>
      <c r="B54" s="20" t="s">
        <v>63</v>
      </c>
      <c r="C54" s="21">
        <v>112</v>
      </c>
      <c r="D54" s="31">
        <v>0</v>
      </c>
      <c r="E54" s="23">
        <v>0</v>
      </c>
      <c r="F54" s="24">
        <v>3</v>
      </c>
      <c r="G54" s="34">
        <v>2.6785700000000001</v>
      </c>
      <c r="H54" s="30">
        <v>4</v>
      </c>
      <c r="I54" s="34">
        <v>3.5714000000000001</v>
      </c>
      <c r="J54" s="24">
        <v>51</v>
      </c>
      <c r="K54" s="23">
        <v>45.535699999999999</v>
      </c>
      <c r="L54" s="24">
        <v>46</v>
      </c>
      <c r="M54" s="23">
        <v>41.070999999999998</v>
      </c>
      <c r="N54" s="24">
        <v>0</v>
      </c>
      <c r="O54" s="23">
        <v>0</v>
      </c>
      <c r="P54" s="32">
        <v>8</v>
      </c>
      <c r="Q54" s="26">
        <v>7.1429</v>
      </c>
      <c r="R54" s="22">
        <v>3</v>
      </c>
      <c r="S54" s="26">
        <v>2.6785999999999999</v>
      </c>
      <c r="T54" s="28">
        <v>1971</v>
      </c>
      <c r="U54" s="29">
        <v>100</v>
      </c>
    </row>
    <row r="55" spans="1:23" s="19" customFormat="1" ht="15" customHeight="1" x14ac:dyDescent="0.2">
      <c r="A55" s="18" t="s">
        <v>15</v>
      </c>
      <c r="B55" s="65" t="s">
        <v>64</v>
      </c>
      <c r="C55" s="54">
        <v>290</v>
      </c>
      <c r="D55" s="55">
        <v>6</v>
      </c>
      <c r="E55" s="56">
        <v>2.069</v>
      </c>
      <c r="F55" s="57">
        <v>5</v>
      </c>
      <c r="G55" s="56">
        <v>1.72414</v>
      </c>
      <c r="H55" s="58">
        <v>47</v>
      </c>
      <c r="I55" s="56">
        <v>16.206900000000001</v>
      </c>
      <c r="J55" s="58">
        <v>13</v>
      </c>
      <c r="K55" s="56">
        <v>4.4828000000000001</v>
      </c>
      <c r="L55" s="57">
        <v>196</v>
      </c>
      <c r="M55" s="56">
        <v>67.585999999999999</v>
      </c>
      <c r="N55" s="57">
        <v>0</v>
      </c>
      <c r="O55" s="56">
        <v>0</v>
      </c>
      <c r="P55" s="66">
        <v>23</v>
      </c>
      <c r="Q55" s="60">
        <v>7.931</v>
      </c>
      <c r="R55" s="55">
        <v>6</v>
      </c>
      <c r="S55" s="60">
        <v>2.069</v>
      </c>
      <c r="T55" s="63">
        <v>2305</v>
      </c>
      <c r="U55" s="64">
        <v>100</v>
      </c>
    </row>
    <row r="56" spans="1:23" s="19" customFormat="1" ht="15" customHeight="1" x14ac:dyDescent="0.2">
      <c r="A56" s="18" t="s">
        <v>15</v>
      </c>
      <c r="B56" s="20" t="s">
        <v>65</v>
      </c>
      <c r="C56" s="21">
        <v>36</v>
      </c>
      <c r="D56" s="22">
        <v>0</v>
      </c>
      <c r="E56" s="23">
        <v>0</v>
      </c>
      <c r="F56" s="24">
        <v>0</v>
      </c>
      <c r="G56" s="23">
        <v>0</v>
      </c>
      <c r="H56" s="24">
        <v>0</v>
      </c>
      <c r="I56" s="23">
        <v>0</v>
      </c>
      <c r="J56" s="30">
        <v>3</v>
      </c>
      <c r="K56" s="23">
        <v>8.3332999999999995</v>
      </c>
      <c r="L56" s="24">
        <v>33</v>
      </c>
      <c r="M56" s="23">
        <v>91.667000000000002</v>
      </c>
      <c r="N56" s="30">
        <v>0</v>
      </c>
      <c r="O56" s="23">
        <v>0</v>
      </c>
      <c r="P56" s="25">
        <v>0</v>
      </c>
      <c r="Q56" s="26">
        <v>0</v>
      </c>
      <c r="R56" s="31">
        <v>0</v>
      </c>
      <c r="S56" s="26">
        <v>0</v>
      </c>
      <c r="T56" s="28">
        <v>720</v>
      </c>
      <c r="U56" s="29">
        <v>100</v>
      </c>
    </row>
    <row r="57" spans="1:23" s="19" customFormat="1" ht="15" customHeight="1" x14ac:dyDescent="0.2">
      <c r="A57" s="18" t="s">
        <v>15</v>
      </c>
      <c r="B57" s="65" t="s">
        <v>66</v>
      </c>
      <c r="C57" s="54">
        <v>376</v>
      </c>
      <c r="D57" s="55">
        <v>6</v>
      </c>
      <c r="E57" s="56">
        <v>1.5956999999999999</v>
      </c>
      <c r="F57" s="58">
        <v>3</v>
      </c>
      <c r="G57" s="56">
        <v>0.79786999999999997</v>
      </c>
      <c r="H57" s="57">
        <v>27</v>
      </c>
      <c r="I57" s="56">
        <v>7.1809000000000003</v>
      </c>
      <c r="J57" s="57">
        <v>102</v>
      </c>
      <c r="K57" s="56">
        <v>27.127700000000001</v>
      </c>
      <c r="L57" s="57">
        <v>215</v>
      </c>
      <c r="M57" s="56">
        <v>57.180999999999997</v>
      </c>
      <c r="N57" s="57">
        <v>0</v>
      </c>
      <c r="O57" s="56">
        <v>0</v>
      </c>
      <c r="P57" s="66">
        <v>23</v>
      </c>
      <c r="Q57" s="60">
        <v>6.117</v>
      </c>
      <c r="R57" s="67">
        <v>9</v>
      </c>
      <c r="S57" s="60">
        <v>2.3936000000000002</v>
      </c>
      <c r="T57" s="63">
        <v>2232</v>
      </c>
      <c r="U57" s="64">
        <v>100</v>
      </c>
    </row>
    <row r="58" spans="1:23" s="19" customFormat="1" ht="15" customHeight="1" thickBot="1" x14ac:dyDescent="0.25">
      <c r="A58" s="18" t="s">
        <v>15</v>
      </c>
      <c r="B58" s="35" t="s">
        <v>67</v>
      </c>
      <c r="C58" s="69">
        <v>26</v>
      </c>
      <c r="D58" s="70">
        <v>2</v>
      </c>
      <c r="E58" s="37">
        <v>7.6923000000000004</v>
      </c>
      <c r="F58" s="38">
        <v>1</v>
      </c>
      <c r="G58" s="37">
        <v>3.8461500000000002</v>
      </c>
      <c r="H58" s="39">
        <v>2</v>
      </c>
      <c r="I58" s="37">
        <v>7.6923000000000004</v>
      </c>
      <c r="J58" s="38">
        <v>0</v>
      </c>
      <c r="K58" s="37">
        <v>0</v>
      </c>
      <c r="L58" s="38">
        <v>21</v>
      </c>
      <c r="M58" s="37">
        <v>80.769000000000005</v>
      </c>
      <c r="N58" s="38">
        <v>0</v>
      </c>
      <c r="O58" s="37">
        <v>0</v>
      </c>
      <c r="P58" s="40">
        <v>0</v>
      </c>
      <c r="Q58" s="41">
        <v>0</v>
      </c>
      <c r="R58" s="36">
        <v>0</v>
      </c>
      <c r="S58" s="41">
        <v>0</v>
      </c>
      <c r="T58" s="43">
        <v>365</v>
      </c>
      <c r="U58" s="44">
        <v>100</v>
      </c>
    </row>
    <row r="59" spans="1:23" s="46" customFormat="1" ht="15" customHeight="1" x14ac:dyDescent="0.2">
      <c r="A59" s="48"/>
      <c r="B59" s="52"/>
      <c r="C59" s="45"/>
      <c r="D59" s="45"/>
      <c r="E59" s="45"/>
      <c r="F59" s="45"/>
      <c r="G59" s="45"/>
      <c r="H59" s="45"/>
      <c r="I59" s="45"/>
      <c r="J59" s="45"/>
      <c r="K59" s="45"/>
      <c r="L59" s="45"/>
      <c r="M59" s="45"/>
      <c r="N59" s="45"/>
      <c r="O59" s="45"/>
      <c r="P59" s="45"/>
      <c r="Q59" s="45"/>
      <c r="R59" s="50"/>
      <c r="S59" s="51"/>
      <c r="T59" s="45"/>
      <c r="U59" s="45"/>
    </row>
    <row r="60" spans="1:23" s="46" customFormat="1" ht="15" customHeight="1" x14ac:dyDescent="0.2">
      <c r="A60" s="48"/>
      <c r="B60" s="49" t="str">
        <f>CONCATENATE("NOTE: Table reads (for US Totals):  Of all ",IF(ISTEXT(C7),LEFT(C7,3),TEXT(C7,"#,##0"))," public school female students ", A7, ", ", IF(ISTEXT(D7),LEFT(D7,3),TEXT(D7,"#,##0"))," (", TEXT(E7,"0.0"),"%) were American Indian or Alaska Native.")</f>
        <v>NOTE: Table reads (for US Totals):  Of all 7,568 public school female students served under IDEA subjected to physical restraint, 103 (1.4%) were American Indian or Alaska Native.</v>
      </c>
      <c r="C60" s="45"/>
      <c r="D60" s="45"/>
      <c r="E60" s="45"/>
      <c r="F60" s="45"/>
      <c r="G60" s="45"/>
      <c r="H60" s="45"/>
      <c r="I60" s="45"/>
      <c r="J60" s="45"/>
      <c r="K60" s="45"/>
      <c r="L60" s="45"/>
      <c r="M60" s="45"/>
      <c r="N60" s="45"/>
      <c r="O60" s="45"/>
      <c r="P60" s="45"/>
      <c r="Q60" s="45"/>
      <c r="R60" s="45"/>
      <c r="S60" s="45"/>
      <c r="T60" s="45"/>
      <c r="U60" s="45"/>
      <c r="V60" s="50"/>
      <c r="W60" s="51"/>
    </row>
    <row r="61" spans="1:23" s="19" customFormat="1" ht="15" customHeight="1" x14ac:dyDescent="0.2">
      <c r="A61" s="18"/>
      <c r="B61" s="78" t="s">
        <v>77</v>
      </c>
      <c r="C61" s="78"/>
      <c r="D61" s="78"/>
      <c r="E61" s="78"/>
      <c r="F61" s="78"/>
      <c r="G61" s="78"/>
      <c r="H61" s="78"/>
      <c r="I61" s="78"/>
      <c r="J61" s="78"/>
      <c r="K61" s="78"/>
      <c r="L61" s="78"/>
      <c r="M61" s="78"/>
      <c r="N61" s="78"/>
      <c r="O61" s="78"/>
      <c r="P61" s="78"/>
      <c r="Q61" s="78"/>
      <c r="R61" s="78"/>
      <c r="S61" s="78"/>
      <c r="T61" s="78"/>
      <c r="U61" s="78"/>
      <c r="V61" s="78"/>
      <c r="W61" s="78"/>
    </row>
    <row r="62" spans="1:23" s="46" customFormat="1" ht="14.1" customHeight="1" x14ac:dyDescent="0.2">
      <c r="B62" s="78" t="s">
        <v>76</v>
      </c>
      <c r="C62" s="78"/>
      <c r="D62" s="78"/>
      <c r="E62" s="78"/>
      <c r="F62" s="78"/>
      <c r="G62" s="78"/>
      <c r="H62" s="78"/>
      <c r="I62" s="78"/>
      <c r="J62" s="78"/>
      <c r="K62" s="78"/>
      <c r="L62" s="78"/>
      <c r="M62" s="78"/>
      <c r="N62" s="78"/>
      <c r="O62" s="78"/>
      <c r="P62" s="78"/>
      <c r="Q62" s="78"/>
      <c r="R62" s="78"/>
      <c r="S62" s="78"/>
      <c r="T62" s="78"/>
      <c r="U62" s="78"/>
      <c r="V62" s="78"/>
      <c r="W62" s="78"/>
    </row>
    <row r="63" spans="1:23" s="46" customFormat="1" ht="15" customHeight="1" x14ac:dyDescent="0.2">
      <c r="A63" s="48"/>
      <c r="B63" s="45"/>
      <c r="C63" s="45"/>
      <c r="D63" s="45"/>
      <c r="E63" s="45"/>
      <c r="F63" s="45"/>
      <c r="G63" s="45"/>
      <c r="H63" s="45"/>
      <c r="I63" s="45"/>
      <c r="J63" s="45"/>
      <c r="K63" s="45"/>
      <c r="L63" s="45"/>
      <c r="M63" s="45"/>
      <c r="N63" s="45"/>
      <c r="O63" s="45"/>
      <c r="P63" s="45"/>
      <c r="Q63" s="45"/>
      <c r="R63" s="50"/>
      <c r="S63" s="51"/>
      <c r="T63" s="45"/>
      <c r="U63" s="45"/>
    </row>
    <row r="64" spans="1:23" s="46" customFormat="1" ht="15" customHeight="1" x14ac:dyDescent="0.2">
      <c r="A64" s="48"/>
      <c r="B64" s="45"/>
      <c r="C64" s="45"/>
      <c r="D64" s="45"/>
      <c r="E64" s="45"/>
      <c r="F64" s="45"/>
      <c r="G64" s="45"/>
      <c r="H64" s="45"/>
      <c r="I64" s="45"/>
      <c r="J64" s="45"/>
      <c r="K64" s="45"/>
      <c r="L64" s="45"/>
      <c r="M64" s="45"/>
      <c r="N64" s="45"/>
      <c r="O64" s="45"/>
      <c r="P64" s="45"/>
      <c r="Q64" s="45"/>
      <c r="R64" s="50"/>
      <c r="S64" s="51"/>
      <c r="T64" s="45"/>
      <c r="U64" s="45"/>
    </row>
    <row r="65" spans="1:23" s="46" customFormat="1" ht="15" customHeight="1" x14ac:dyDescent="0.2">
      <c r="A65" s="48"/>
      <c r="B65" s="1"/>
      <c r="C65" s="1"/>
      <c r="D65" s="1"/>
      <c r="E65" s="1"/>
      <c r="F65" s="1"/>
      <c r="G65" s="1"/>
      <c r="H65" s="1"/>
      <c r="I65" s="1"/>
      <c r="J65" s="1"/>
      <c r="K65" s="1"/>
      <c r="L65" s="1"/>
      <c r="M65" s="1"/>
      <c r="N65" s="1"/>
      <c r="O65" s="1"/>
      <c r="P65" s="1"/>
      <c r="Q65" s="1"/>
      <c r="R65" s="3"/>
      <c r="S65" s="4"/>
      <c r="T65" s="1"/>
      <c r="U65" s="1"/>
      <c r="V65" s="5"/>
      <c r="W65" s="5"/>
    </row>
  </sheetData>
  <mergeCells count="15">
    <mergeCell ref="B61:W61"/>
    <mergeCell ref="B62:W62"/>
    <mergeCell ref="U4:U5"/>
    <mergeCell ref="D5:E5"/>
    <mergeCell ref="F5:G5"/>
    <mergeCell ref="H5:I5"/>
    <mergeCell ref="J5:K5"/>
    <mergeCell ref="L5:M5"/>
    <mergeCell ref="N5:O5"/>
    <mergeCell ref="P5:Q5"/>
    <mergeCell ref="B4:B5"/>
    <mergeCell ref="C4:C5"/>
    <mergeCell ref="D4:Q4"/>
    <mergeCell ref="R4:S5"/>
    <mergeCell ref="T4:T5"/>
  </mergeCells>
  <printOptions horizontalCentered="1"/>
  <pageMargins left="0.25" right="0.25" top="1" bottom="1" header="0.5" footer="0.5"/>
  <pageSetup paperSize="3" scale="69" orientation="landscape" horizontalDpi="4294967292" verticalDpi="429496729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Y67"/>
  <sheetViews>
    <sheetView showGridLines="0" zoomScale="80" zoomScaleNormal="80" workbookViewId="0"/>
  </sheetViews>
  <sheetFormatPr defaultColWidth="12.1640625" defaultRowHeight="15" customHeight="1" x14ac:dyDescent="0.2"/>
  <cols>
    <col min="1" max="1" width="2.83203125" style="7" customWidth="1"/>
    <col min="2" max="2" width="21.83203125" style="1" customWidth="1"/>
    <col min="3" max="19" width="14.83203125" style="1" customWidth="1"/>
    <col min="20" max="20" width="14.83203125" style="3" customWidth="1"/>
    <col min="21" max="21" width="14.83203125" style="4" customWidth="1"/>
    <col min="22" max="23" width="14.83203125" style="1" customWidth="1"/>
    <col min="24" max="16384" width="12.1640625" style="5"/>
  </cols>
  <sheetData>
    <row r="2" spans="1:23" s="2" customFormat="1" ht="15" customHeight="1" x14ac:dyDescent="0.25">
      <c r="A2" s="6"/>
      <c r="B2" s="76" t="str">
        <f>CONCATENATE("Number and percentage of public school students ",A7, ", by race/ethnicity, whether served under Section 504, and English proficiency, by state: School Year 2015-16")</f>
        <v>Number and percentage of public school students not served under IDEA subjected to physical restraint, by race/ethnicity, whether served under Section 504, and English proficiency, by state: School Year 2015-16</v>
      </c>
      <c r="C2" s="76"/>
      <c r="D2" s="76"/>
      <c r="E2" s="76"/>
      <c r="F2" s="76"/>
      <c r="G2" s="76"/>
      <c r="H2" s="76"/>
      <c r="I2" s="76"/>
      <c r="J2" s="76"/>
      <c r="K2" s="76"/>
      <c r="L2" s="76"/>
      <c r="M2" s="76"/>
      <c r="N2" s="76"/>
      <c r="O2" s="76"/>
      <c r="P2" s="76"/>
      <c r="Q2" s="76"/>
      <c r="R2" s="76"/>
      <c r="S2" s="76"/>
      <c r="T2" s="76"/>
      <c r="U2" s="76"/>
    </row>
    <row r="3" spans="1:23" s="1" customFormat="1" ht="15" customHeight="1" thickBot="1" x14ac:dyDescent="0.3">
      <c r="A3" s="73">
        <f>C7</f>
        <v>14259</v>
      </c>
      <c r="B3" s="75"/>
      <c r="C3" s="74"/>
      <c r="D3" s="74"/>
      <c r="E3" s="74"/>
      <c r="F3" s="74"/>
      <c r="G3" s="74"/>
      <c r="H3" s="74"/>
      <c r="I3" s="74"/>
      <c r="J3" s="74"/>
      <c r="K3" s="74"/>
      <c r="L3" s="74"/>
      <c r="M3" s="74"/>
      <c r="N3" s="74"/>
      <c r="O3" s="74"/>
      <c r="P3" s="74"/>
      <c r="Q3" s="74"/>
      <c r="R3" s="74"/>
      <c r="S3" s="74"/>
      <c r="T3" s="74"/>
      <c r="U3" s="3"/>
      <c r="V3" s="74"/>
      <c r="W3" s="74"/>
    </row>
    <row r="4" spans="1:23" s="9" customFormat="1" ht="24.95" customHeight="1" x14ac:dyDescent="0.2">
      <c r="A4" s="8"/>
      <c r="B4" s="86" t="s">
        <v>0</v>
      </c>
      <c r="C4" s="88" t="s">
        <v>10</v>
      </c>
      <c r="D4" s="90" t="s">
        <v>82</v>
      </c>
      <c r="E4" s="91"/>
      <c r="F4" s="91"/>
      <c r="G4" s="91"/>
      <c r="H4" s="91"/>
      <c r="I4" s="91"/>
      <c r="J4" s="91"/>
      <c r="K4" s="91"/>
      <c r="L4" s="91"/>
      <c r="M4" s="91"/>
      <c r="N4" s="91"/>
      <c r="O4" s="91"/>
      <c r="P4" s="91"/>
      <c r="Q4" s="92"/>
      <c r="R4" s="93" t="s">
        <v>16</v>
      </c>
      <c r="S4" s="94"/>
      <c r="T4" s="93" t="s">
        <v>11</v>
      </c>
      <c r="U4" s="94"/>
      <c r="V4" s="97" t="s">
        <v>14</v>
      </c>
      <c r="W4" s="79" t="s">
        <v>12</v>
      </c>
    </row>
    <row r="5" spans="1:23" s="9" customFormat="1" ht="24.95" customHeight="1" x14ac:dyDescent="0.2">
      <c r="A5" s="8"/>
      <c r="B5" s="87"/>
      <c r="C5" s="89"/>
      <c r="D5" s="81" t="s">
        <v>1</v>
      </c>
      <c r="E5" s="82"/>
      <c r="F5" s="83" t="s">
        <v>2</v>
      </c>
      <c r="G5" s="82"/>
      <c r="H5" s="84" t="s">
        <v>3</v>
      </c>
      <c r="I5" s="82"/>
      <c r="J5" s="84" t="s">
        <v>4</v>
      </c>
      <c r="K5" s="82"/>
      <c r="L5" s="84" t="s">
        <v>5</v>
      </c>
      <c r="M5" s="82"/>
      <c r="N5" s="84" t="s">
        <v>6</v>
      </c>
      <c r="O5" s="82"/>
      <c r="P5" s="84" t="s">
        <v>7</v>
      </c>
      <c r="Q5" s="85"/>
      <c r="R5" s="95"/>
      <c r="S5" s="96"/>
      <c r="T5" s="95"/>
      <c r="U5" s="96"/>
      <c r="V5" s="98"/>
      <c r="W5" s="80"/>
    </row>
    <row r="6" spans="1:23" s="9" customFormat="1" ht="15" customHeight="1" thickBot="1" x14ac:dyDescent="0.25">
      <c r="A6" s="8"/>
      <c r="B6" s="10"/>
      <c r="C6" s="47"/>
      <c r="D6" s="11" t="s">
        <v>8</v>
      </c>
      <c r="E6" s="12" t="s">
        <v>13</v>
      </c>
      <c r="F6" s="13" t="s">
        <v>8</v>
      </c>
      <c r="G6" s="12" t="s">
        <v>13</v>
      </c>
      <c r="H6" s="13" t="s">
        <v>8</v>
      </c>
      <c r="I6" s="12" t="s">
        <v>13</v>
      </c>
      <c r="J6" s="13" t="s">
        <v>8</v>
      </c>
      <c r="K6" s="12" t="s">
        <v>13</v>
      </c>
      <c r="L6" s="13" t="s">
        <v>8</v>
      </c>
      <c r="M6" s="12" t="s">
        <v>13</v>
      </c>
      <c r="N6" s="13" t="s">
        <v>8</v>
      </c>
      <c r="O6" s="12" t="s">
        <v>13</v>
      </c>
      <c r="P6" s="13" t="s">
        <v>8</v>
      </c>
      <c r="Q6" s="14" t="s">
        <v>13</v>
      </c>
      <c r="R6" s="11" t="s">
        <v>8</v>
      </c>
      <c r="S6" s="15" t="s">
        <v>79</v>
      </c>
      <c r="T6" s="13" t="s">
        <v>8</v>
      </c>
      <c r="U6" s="15" t="s">
        <v>79</v>
      </c>
      <c r="V6" s="16"/>
      <c r="W6" s="17"/>
    </row>
    <row r="7" spans="1:23" s="19" customFormat="1" ht="15" customHeight="1" x14ac:dyDescent="0.2">
      <c r="A7" s="18" t="s">
        <v>81</v>
      </c>
      <c r="B7" s="53" t="s">
        <v>9</v>
      </c>
      <c r="C7" s="54">
        <f>D7+F7+H7+J7+L7+N7+P7</f>
        <v>14259</v>
      </c>
      <c r="D7" s="55">
        <v>156</v>
      </c>
      <c r="E7" s="56">
        <v>1.0940000000000001</v>
      </c>
      <c r="F7" s="57">
        <v>67</v>
      </c>
      <c r="G7" s="56">
        <v>0.46988000000000002</v>
      </c>
      <c r="H7" s="57">
        <v>2403</v>
      </c>
      <c r="I7" s="56">
        <v>16.852499999999999</v>
      </c>
      <c r="J7" s="57">
        <v>5158</v>
      </c>
      <c r="K7" s="56">
        <v>36.1736</v>
      </c>
      <c r="L7" s="57">
        <v>5733</v>
      </c>
      <c r="M7" s="56">
        <v>40.206200000000003</v>
      </c>
      <c r="N7" s="58">
        <v>14</v>
      </c>
      <c r="O7" s="56">
        <v>9.8180000000000003E-2</v>
      </c>
      <c r="P7" s="59">
        <v>728</v>
      </c>
      <c r="Q7" s="60">
        <v>5.1055000000000001</v>
      </c>
      <c r="R7" s="61">
        <v>593</v>
      </c>
      <c r="S7" s="60">
        <v>4.1588000000000003</v>
      </c>
      <c r="T7" s="61">
        <v>611</v>
      </c>
      <c r="U7" s="62">
        <v>4.2850000000000001</v>
      </c>
      <c r="V7" s="63">
        <v>96360</v>
      </c>
      <c r="W7" s="64">
        <v>99.322999999999993</v>
      </c>
    </row>
    <row r="8" spans="1:23" s="19" customFormat="1" ht="15" customHeight="1" x14ac:dyDescent="0.2">
      <c r="A8" s="18" t="s">
        <v>15</v>
      </c>
      <c r="B8" s="20" t="s">
        <v>18</v>
      </c>
      <c r="C8" s="21">
        <f t="shared" ref="C8:C58" si="0">D8+F8+H8+J8+L8+N8+P8</f>
        <v>358</v>
      </c>
      <c r="D8" s="22">
        <v>0</v>
      </c>
      <c r="E8" s="23">
        <v>0</v>
      </c>
      <c r="F8" s="24">
        <v>3</v>
      </c>
      <c r="G8" s="23">
        <v>0.83799000000000001</v>
      </c>
      <c r="H8" s="30">
        <v>4</v>
      </c>
      <c r="I8" s="23">
        <v>1.1173</v>
      </c>
      <c r="J8" s="24">
        <v>195</v>
      </c>
      <c r="K8" s="23">
        <v>54.469299999999997</v>
      </c>
      <c r="L8" s="24">
        <v>151</v>
      </c>
      <c r="M8" s="23">
        <v>42.178800000000003</v>
      </c>
      <c r="N8" s="24">
        <v>0</v>
      </c>
      <c r="O8" s="23">
        <v>0</v>
      </c>
      <c r="P8" s="32">
        <v>5</v>
      </c>
      <c r="Q8" s="26">
        <v>1.3966000000000001</v>
      </c>
      <c r="R8" s="22">
        <v>12</v>
      </c>
      <c r="S8" s="26">
        <v>3.3519999999999999</v>
      </c>
      <c r="T8" s="31">
        <v>2</v>
      </c>
      <c r="U8" s="27">
        <v>0.55869999999999997</v>
      </c>
      <c r="V8" s="28">
        <v>1400</v>
      </c>
      <c r="W8" s="29">
        <v>100</v>
      </c>
    </row>
    <row r="9" spans="1:23" s="19" customFormat="1" ht="15" customHeight="1" x14ac:dyDescent="0.2">
      <c r="A9" s="18" t="s">
        <v>15</v>
      </c>
      <c r="B9" s="65" t="s">
        <v>17</v>
      </c>
      <c r="C9" s="54">
        <f t="shared" si="0"/>
        <v>59</v>
      </c>
      <c r="D9" s="55">
        <v>20</v>
      </c>
      <c r="E9" s="56">
        <v>33.898299999999999</v>
      </c>
      <c r="F9" s="57">
        <v>0</v>
      </c>
      <c r="G9" s="56">
        <v>0</v>
      </c>
      <c r="H9" s="57">
        <v>1</v>
      </c>
      <c r="I9" s="56">
        <v>1.6949000000000001</v>
      </c>
      <c r="J9" s="58">
        <v>1</v>
      </c>
      <c r="K9" s="56">
        <v>1.6949000000000001</v>
      </c>
      <c r="L9" s="58">
        <v>30</v>
      </c>
      <c r="M9" s="56">
        <v>50.847499999999997</v>
      </c>
      <c r="N9" s="57">
        <v>0</v>
      </c>
      <c r="O9" s="56">
        <v>0</v>
      </c>
      <c r="P9" s="66">
        <v>7</v>
      </c>
      <c r="Q9" s="60">
        <v>11.8644</v>
      </c>
      <c r="R9" s="67">
        <v>1</v>
      </c>
      <c r="S9" s="60">
        <v>1.6949000000000001</v>
      </c>
      <c r="T9" s="67">
        <v>8</v>
      </c>
      <c r="U9" s="62">
        <v>13.5593</v>
      </c>
      <c r="V9" s="63">
        <v>503</v>
      </c>
      <c r="W9" s="64">
        <v>100</v>
      </c>
    </row>
    <row r="10" spans="1:23" s="19" customFormat="1" ht="15" customHeight="1" x14ac:dyDescent="0.2">
      <c r="A10" s="18" t="s">
        <v>15</v>
      </c>
      <c r="B10" s="20" t="s">
        <v>20</v>
      </c>
      <c r="C10" s="21">
        <f t="shared" si="0"/>
        <v>181</v>
      </c>
      <c r="D10" s="31">
        <v>12</v>
      </c>
      <c r="E10" s="23">
        <v>6.6298000000000004</v>
      </c>
      <c r="F10" s="24">
        <v>1</v>
      </c>
      <c r="G10" s="23">
        <v>0.55249000000000004</v>
      </c>
      <c r="H10" s="30">
        <v>50</v>
      </c>
      <c r="I10" s="23">
        <v>27.624300000000002</v>
      </c>
      <c r="J10" s="24">
        <v>38</v>
      </c>
      <c r="K10" s="23">
        <v>20.994499999999999</v>
      </c>
      <c r="L10" s="30">
        <v>72</v>
      </c>
      <c r="M10" s="23">
        <v>39.779000000000003</v>
      </c>
      <c r="N10" s="30">
        <v>0</v>
      </c>
      <c r="O10" s="23">
        <v>0</v>
      </c>
      <c r="P10" s="25">
        <v>8</v>
      </c>
      <c r="Q10" s="26">
        <v>4.4199000000000002</v>
      </c>
      <c r="R10" s="31">
        <v>6</v>
      </c>
      <c r="S10" s="26">
        <v>3.3149000000000002</v>
      </c>
      <c r="T10" s="31">
        <v>6</v>
      </c>
      <c r="U10" s="27">
        <v>3.3149000000000002</v>
      </c>
      <c r="V10" s="28">
        <v>1977</v>
      </c>
      <c r="W10" s="29">
        <v>100</v>
      </c>
    </row>
    <row r="11" spans="1:23" s="19" customFormat="1" ht="15" customHeight="1" x14ac:dyDescent="0.2">
      <c r="A11" s="18" t="s">
        <v>15</v>
      </c>
      <c r="B11" s="65" t="s">
        <v>19</v>
      </c>
      <c r="C11" s="54">
        <f t="shared" si="0"/>
        <v>163</v>
      </c>
      <c r="D11" s="55">
        <v>1</v>
      </c>
      <c r="E11" s="56">
        <v>0.61350000000000005</v>
      </c>
      <c r="F11" s="58">
        <v>0</v>
      </c>
      <c r="G11" s="56">
        <v>0</v>
      </c>
      <c r="H11" s="57">
        <v>7</v>
      </c>
      <c r="I11" s="56">
        <v>4.2945000000000002</v>
      </c>
      <c r="J11" s="57">
        <v>62</v>
      </c>
      <c r="K11" s="56">
        <v>38.036799999999999</v>
      </c>
      <c r="L11" s="57">
        <v>91</v>
      </c>
      <c r="M11" s="56">
        <v>55.828200000000002</v>
      </c>
      <c r="N11" s="57">
        <v>0</v>
      </c>
      <c r="O11" s="56">
        <v>0</v>
      </c>
      <c r="P11" s="66">
        <v>2</v>
      </c>
      <c r="Q11" s="60">
        <v>1.2270000000000001</v>
      </c>
      <c r="R11" s="67">
        <v>8</v>
      </c>
      <c r="S11" s="60">
        <v>4.9080000000000004</v>
      </c>
      <c r="T11" s="55">
        <v>0</v>
      </c>
      <c r="U11" s="62">
        <v>0</v>
      </c>
      <c r="V11" s="63">
        <v>1092</v>
      </c>
      <c r="W11" s="64">
        <v>100</v>
      </c>
    </row>
    <row r="12" spans="1:23" s="19" customFormat="1" ht="15" customHeight="1" x14ac:dyDescent="0.2">
      <c r="A12" s="18" t="s">
        <v>15</v>
      </c>
      <c r="B12" s="20" t="s">
        <v>21</v>
      </c>
      <c r="C12" s="21">
        <f t="shared" si="0"/>
        <v>296</v>
      </c>
      <c r="D12" s="22">
        <v>7</v>
      </c>
      <c r="E12" s="23">
        <v>2.3649</v>
      </c>
      <c r="F12" s="30">
        <v>7</v>
      </c>
      <c r="G12" s="23">
        <v>2.3648600000000002</v>
      </c>
      <c r="H12" s="24">
        <v>153</v>
      </c>
      <c r="I12" s="23">
        <v>51.6892</v>
      </c>
      <c r="J12" s="24">
        <v>73</v>
      </c>
      <c r="K12" s="23">
        <v>24.662199999999999</v>
      </c>
      <c r="L12" s="24">
        <v>45</v>
      </c>
      <c r="M12" s="23">
        <v>15.2027</v>
      </c>
      <c r="N12" s="30">
        <v>1</v>
      </c>
      <c r="O12" s="23">
        <v>0.33783999999999997</v>
      </c>
      <c r="P12" s="32">
        <v>10</v>
      </c>
      <c r="Q12" s="26">
        <v>3.3784000000000001</v>
      </c>
      <c r="R12" s="31">
        <v>14</v>
      </c>
      <c r="S12" s="26">
        <v>4.7297000000000002</v>
      </c>
      <c r="T12" s="22">
        <v>32</v>
      </c>
      <c r="U12" s="27">
        <v>10.8108</v>
      </c>
      <c r="V12" s="28">
        <v>10138</v>
      </c>
      <c r="W12" s="29">
        <v>100</v>
      </c>
    </row>
    <row r="13" spans="1:23" s="19" customFormat="1" ht="15" customHeight="1" x14ac:dyDescent="0.2">
      <c r="A13" s="18" t="s">
        <v>15</v>
      </c>
      <c r="B13" s="65" t="s">
        <v>22</v>
      </c>
      <c r="C13" s="54">
        <f t="shared" si="0"/>
        <v>194</v>
      </c>
      <c r="D13" s="55">
        <v>0</v>
      </c>
      <c r="E13" s="56">
        <v>0</v>
      </c>
      <c r="F13" s="58">
        <v>2</v>
      </c>
      <c r="G13" s="56">
        <v>1.0309299999999999</v>
      </c>
      <c r="H13" s="57">
        <v>85</v>
      </c>
      <c r="I13" s="56">
        <v>43.814399999999999</v>
      </c>
      <c r="J13" s="58">
        <v>50</v>
      </c>
      <c r="K13" s="56">
        <v>25.773199999999999</v>
      </c>
      <c r="L13" s="57">
        <v>52</v>
      </c>
      <c r="M13" s="56">
        <v>26.804099999999998</v>
      </c>
      <c r="N13" s="57">
        <v>2</v>
      </c>
      <c r="O13" s="56">
        <v>1.0309299999999999</v>
      </c>
      <c r="P13" s="59">
        <v>3</v>
      </c>
      <c r="Q13" s="60">
        <v>1.5464</v>
      </c>
      <c r="R13" s="55">
        <v>6</v>
      </c>
      <c r="S13" s="60">
        <v>3.0928</v>
      </c>
      <c r="T13" s="67">
        <v>9</v>
      </c>
      <c r="U13" s="62">
        <v>4.6391999999999998</v>
      </c>
      <c r="V13" s="63">
        <v>1868</v>
      </c>
      <c r="W13" s="64">
        <v>91.328000000000003</v>
      </c>
    </row>
    <row r="14" spans="1:23" s="19" customFormat="1" ht="15" customHeight="1" x14ac:dyDescent="0.2">
      <c r="A14" s="18" t="s">
        <v>15</v>
      </c>
      <c r="B14" s="20" t="s">
        <v>23</v>
      </c>
      <c r="C14" s="33">
        <f t="shared" si="0"/>
        <v>200</v>
      </c>
      <c r="D14" s="22">
        <v>1</v>
      </c>
      <c r="E14" s="23">
        <v>0.5</v>
      </c>
      <c r="F14" s="24">
        <v>1</v>
      </c>
      <c r="G14" s="23">
        <v>0.5</v>
      </c>
      <c r="H14" s="30">
        <v>44</v>
      </c>
      <c r="I14" s="23">
        <v>22</v>
      </c>
      <c r="J14" s="30">
        <v>75</v>
      </c>
      <c r="K14" s="23">
        <v>37.5</v>
      </c>
      <c r="L14" s="30">
        <v>70</v>
      </c>
      <c r="M14" s="23">
        <v>35</v>
      </c>
      <c r="N14" s="24">
        <v>0</v>
      </c>
      <c r="O14" s="23">
        <v>0</v>
      </c>
      <c r="P14" s="25">
        <v>9</v>
      </c>
      <c r="Q14" s="26">
        <v>4.5</v>
      </c>
      <c r="R14" s="31">
        <v>16</v>
      </c>
      <c r="S14" s="26">
        <v>8</v>
      </c>
      <c r="T14" s="22">
        <v>9</v>
      </c>
      <c r="U14" s="27">
        <v>4.5</v>
      </c>
      <c r="V14" s="28">
        <v>1238</v>
      </c>
      <c r="W14" s="29">
        <v>100</v>
      </c>
    </row>
    <row r="15" spans="1:23" s="19" customFormat="1" ht="15" customHeight="1" x14ac:dyDescent="0.2">
      <c r="A15" s="18" t="s">
        <v>15</v>
      </c>
      <c r="B15" s="65" t="s">
        <v>25</v>
      </c>
      <c r="C15" s="68">
        <f t="shared" si="0"/>
        <v>110</v>
      </c>
      <c r="D15" s="55">
        <v>0</v>
      </c>
      <c r="E15" s="56">
        <v>0</v>
      </c>
      <c r="F15" s="57">
        <v>0</v>
      </c>
      <c r="G15" s="56">
        <v>0</v>
      </c>
      <c r="H15" s="57">
        <v>17</v>
      </c>
      <c r="I15" s="56">
        <v>15.454499999999999</v>
      </c>
      <c r="J15" s="58">
        <v>71</v>
      </c>
      <c r="K15" s="56">
        <v>64.545500000000004</v>
      </c>
      <c r="L15" s="57">
        <v>18</v>
      </c>
      <c r="M15" s="56">
        <v>16.363600000000002</v>
      </c>
      <c r="N15" s="58">
        <v>0</v>
      </c>
      <c r="O15" s="56">
        <v>0</v>
      </c>
      <c r="P15" s="59">
        <v>4</v>
      </c>
      <c r="Q15" s="60">
        <v>3.6364000000000001</v>
      </c>
      <c r="R15" s="67">
        <v>8</v>
      </c>
      <c r="S15" s="60">
        <v>7.2727000000000004</v>
      </c>
      <c r="T15" s="55">
        <v>7</v>
      </c>
      <c r="U15" s="62">
        <v>6.3635999999999999</v>
      </c>
      <c r="V15" s="63">
        <v>235</v>
      </c>
      <c r="W15" s="64">
        <v>100</v>
      </c>
    </row>
    <row r="16" spans="1:23" s="19" customFormat="1" ht="15" customHeight="1" x14ac:dyDescent="0.2">
      <c r="A16" s="18" t="s">
        <v>15</v>
      </c>
      <c r="B16" s="20" t="s">
        <v>24</v>
      </c>
      <c r="C16" s="33">
        <f t="shared" si="0"/>
        <v>62</v>
      </c>
      <c r="D16" s="31">
        <v>1</v>
      </c>
      <c r="E16" s="23">
        <v>1.6129</v>
      </c>
      <c r="F16" s="30">
        <v>0</v>
      </c>
      <c r="G16" s="23">
        <v>0</v>
      </c>
      <c r="H16" s="24">
        <v>2</v>
      </c>
      <c r="I16" s="23">
        <v>3.2258</v>
      </c>
      <c r="J16" s="30">
        <v>59</v>
      </c>
      <c r="K16" s="23">
        <v>95.161299999999997</v>
      </c>
      <c r="L16" s="24">
        <v>0</v>
      </c>
      <c r="M16" s="23">
        <v>0</v>
      </c>
      <c r="N16" s="30">
        <v>0</v>
      </c>
      <c r="O16" s="23">
        <v>0</v>
      </c>
      <c r="P16" s="25">
        <v>0</v>
      </c>
      <c r="Q16" s="26">
        <v>0</v>
      </c>
      <c r="R16" s="22">
        <v>4</v>
      </c>
      <c r="S16" s="26">
        <v>6.4516</v>
      </c>
      <c r="T16" s="22">
        <v>1</v>
      </c>
      <c r="U16" s="27">
        <v>1.6129</v>
      </c>
      <c r="V16" s="28">
        <v>221</v>
      </c>
      <c r="W16" s="29">
        <v>100</v>
      </c>
    </row>
    <row r="17" spans="1:23" s="19" customFormat="1" ht="15" customHeight="1" x14ac:dyDescent="0.2">
      <c r="A17" s="18" t="s">
        <v>15</v>
      </c>
      <c r="B17" s="65" t="s">
        <v>26</v>
      </c>
      <c r="C17" s="54">
        <f t="shared" si="0"/>
        <v>157</v>
      </c>
      <c r="D17" s="55">
        <v>0</v>
      </c>
      <c r="E17" s="56">
        <v>0</v>
      </c>
      <c r="F17" s="58">
        <v>0</v>
      </c>
      <c r="G17" s="56">
        <v>0</v>
      </c>
      <c r="H17" s="57">
        <v>33</v>
      </c>
      <c r="I17" s="56">
        <v>21.019100000000002</v>
      </c>
      <c r="J17" s="58">
        <v>59</v>
      </c>
      <c r="K17" s="56">
        <v>37.579599999999999</v>
      </c>
      <c r="L17" s="58">
        <v>56</v>
      </c>
      <c r="M17" s="56">
        <v>35.668799999999997</v>
      </c>
      <c r="N17" s="58">
        <v>0</v>
      </c>
      <c r="O17" s="56">
        <v>0</v>
      </c>
      <c r="P17" s="66">
        <v>9</v>
      </c>
      <c r="Q17" s="60">
        <v>5.7324999999999999</v>
      </c>
      <c r="R17" s="55">
        <v>15</v>
      </c>
      <c r="S17" s="60">
        <v>9.5541</v>
      </c>
      <c r="T17" s="55">
        <v>6</v>
      </c>
      <c r="U17" s="62">
        <v>3.8216999999999999</v>
      </c>
      <c r="V17" s="63">
        <v>3952</v>
      </c>
      <c r="W17" s="64">
        <v>100</v>
      </c>
    </row>
    <row r="18" spans="1:23" s="19" customFormat="1" ht="15" customHeight="1" x14ac:dyDescent="0.2">
      <c r="A18" s="18" t="s">
        <v>15</v>
      </c>
      <c r="B18" s="20" t="s">
        <v>27</v>
      </c>
      <c r="C18" s="21">
        <f t="shared" si="0"/>
        <v>356</v>
      </c>
      <c r="D18" s="31">
        <v>0</v>
      </c>
      <c r="E18" s="23">
        <v>0</v>
      </c>
      <c r="F18" s="24">
        <v>0</v>
      </c>
      <c r="G18" s="23">
        <v>0</v>
      </c>
      <c r="H18" s="24">
        <v>14</v>
      </c>
      <c r="I18" s="23">
        <v>3.9325999999999999</v>
      </c>
      <c r="J18" s="24">
        <v>251</v>
      </c>
      <c r="K18" s="23">
        <v>70.505600000000001</v>
      </c>
      <c r="L18" s="24">
        <v>85</v>
      </c>
      <c r="M18" s="23">
        <v>23.8764</v>
      </c>
      <c r="N18" s="24">
        <v>0</v>
      </c>
      <c r="O18" s="23">
        <v>0</v>
      </c>
      <c r="P18" s="25">
        <v>6</v>
      </c>
      <c r="Q18" s="26">
        <v>1.6854</v>
      </c>
      <c r="R18" s="31">
        <v>10</v>
      </c>
      <c r="S18" s="26">
        <v>2.8090000000000002</v>
      </c>
      <c r="T18" s="22">
        <v>3</v>
      </c>
      <c r="U18" s="27">
        <v>0.8427</v>
      </c>
      <c r="V18" s="28">
        <v>2407</v>
      </c>
      <c r="W18" s="29">
        <v>100</v>
      </c>
    </row>
    <row r="19" spans="1:23" s="19" customFormat="1" ht="15" customHeight="1" x14ac:dyDescent="0.2">
      <c r="A19" s="18" t="s">
        <v>15</v>
      </c>
      <c r="B19" s="65" t="s">
        <v>28</v>
      </c>
      <c r="C19" s="54">
        <f t="shared" si="0"/>
        <v>0</v>
      </c>
      <c r="D19" s="55">
        <v>0</v>
      </c>
      <c r="E19" s="56">
        <v>0</v>
      </c>
      <c r="F19" s="57">
        <v>0</v>
      </c>
      <c r="G19" s="56">
        <v>0</v>
      </c>
      <c r="H19" s="57">
        <v>0</v>
      </c>
      <c r="I19" s="56">
        <v>0</v>
      </c>
      <c r="J19" s="57">
        <v>0</v>
      </c>
      <c r="K19" s="56">
        <v>0</v>
      </c>
      <c r="L19" s="57">
        <v>0</v>
      </c>
      <c r="M19" s="56">
        <v>0</v>
      </c>
      <c r="N19" s="57">
        <v>0</v>
      </c>
      <c r="O19" s="56">
        <v>0</v>
      </c>
      <c r="P19" s="59">
        <v>0</v>
      </c>
      <c r="Q19" s="60">
        <v>0</v>
      </c>
      <c r="R19" s="55">
        <v>0</v>
      </c>
      <c r="S19" s="60">
        <v>0</v>
      </c>
      <c r="T19" s="55">
        <v>0</v>
      </c>
      <c r="U19" s="62">
        <v>0</v>
      </c>
      <c r="V19" s="63">
        <v>290</v>
      </c>
      <c r="W19" s="64">
        <v>100</v>
      </c>
    </row>
    <row r="20" spans="1:23" s="19" customFormat="1" ht="15" customHeight="1" x14ac:dyDescent="0.2">
      <c r="A20" s="18" t="s">
        <v>15</v>
      </c>
      <c r="B20" s="20" t="s">
        <v>30</v>
      </c>
      <c r="C20" s="33">
        <f t="shared" si="0"/>
        <v>63</v>
      </c>
      <c r="D20" s="31">
        <v>12</v>
      </c>
      <c r="E20" s="23">
        <v>19.047599999999999</v>
      </c>
      <c r="F20" s="30">
        <v>0</v>
      </c>
      <c r="G20" s="23">
        <v>0</v>
      </c>
      <c r="H20" s="24">
        <v>8</v>
      </c>
      <c r="I20" s="23">
        <v>12.698399999999999</v>
      </c>
      <c r="J20" s="30">
        <v>2</v>
      </c>
      <c r="K20" s="23">
        <v>3.1745999999999999</v>
      </c>
      <c r="L20" s="30">
        <v>38</v>
      </c>
      <c r="M20" s="23">
        <v>60.317500000000003</v>
      </c>
      <c r="N20" s="30">
        <v>0</v>
      </c>
      <c r="O20" s="23">
        <v>0</v>
      </c>
      <c r="P20" s="25">
        <v>3</v>
      </c>
      <c r="Q20" s="26">
        <v>4.7618999999999998</v>
      </c>
      <c r="R20" s="31">
        <v>4</v>
      </c>
      <c r="S20" s="26">
        <v>6.3491999999999997</v>
      </c>
      <c r="T20" s="22">
        <v>2</v>
      </c>
      <c r="U20" s="27">
        <v>3.1745999999999999</v>
      </c>
      <c r="V20" s="28">
        <v>720</v>
      </c>
      <c r="W20" s="29">
        <v>100</v>
      </c>
    </row>
    <row r="21" spans="1:23" s="19" customFormat="1" ht="15" customHeight="1" x14ac:dyDescent="0.2">
      <c r="A21" s="18" t="s">
        <v>15</v>
      </c>
      <c r="B21" s="65" t="s">
        <v>31</v>
      </c>
      <c r="C21" s="54">
        <f t="shared" si="0"/>
        <v>605</v>
      </c>
      <c r="D21" s="67">
        <v>4</v>
      </c>
      <c r="E21" s="56">
        <v>0.66120000000000001</v>
      </c>
      <c r="F21" s="57">
        <v>7</v>
      </c>
      <c r="G21" s="56">
        <v>1.1570199999999999</v>
      </c>
      <c r="H21" s="58">
        <v>84</v>
      </c>
      <c r="I21" s="56">
        <v>13.8843</v>
      </c>
      <c r="J21" s="57">
        <v>207</v>
      </c>
      <c r="K21" s="56">
        <v>34.2149</v>
      </c>
      <c r="L21" s="57">
        <v>280</v>
      </c>
      <c r="M21" s="56">
        <v>46.280999999999999</v>
      </c>
      <c r="N21" s="57">
        <v>0</v>
      </c>
      <c r="O21" s="56">
        <v>0</v>
      </c>
      <c r="P21" s="66">
        <v>23</v>
      </c>
      <c r="Q21" s="60">
        <v>3.8016999999999999</v>
      </c>
      <c r="R21" s="55">
        <v>20</v>
      </c>
      <c r="S21" s="60">
        <v>3.3058000000000001</v>
      </c>
      <c r="T21" s="67">
        <v>18</v>
      </c>
      <c r="U21" s="62">
        <v>2.9752000000000001</v>
      </c>
      <c r="V21" s="63">
        <v>4081</v>
      </c>
      <c r="W21" s="64">
        <v>99.706000000000003</v>
      </c>
    </row>
    <row r="22" spans="1:23" s="19" customFormat="1" ht="15" customHeight="1" x14ac:dyDescent="0.2">
      <c r="A22" s="18" t="s">
        <v>15</v>
      </c>
      <c r="B22" s="20" t="s">
        <v>32</v>
      </c>
      <c r="C22" s="21">
        <f t="shared" si="0"/>
        <v>460</v>
      </c>
      <c r="D22" s="22">
        <v>0</v>
      </c>
      <c r="E22" s="23">
        <v>0</v>
      </c>
      <c r="F22" s="30">
        <v>2</v>
      </c>
      <c r="G22" s="23">
        <v>0.43478</v>
      </c>
      <c r="H22" s="30">
        <v>19</v>
      </c>
      <c r="I22" s="23">
        <v>4.1303999999999998</v>
      </c>
      <c r="J22" s="24">
        <v>119</v>
      </c>
      <c r="K22" s="23">
        <v>25.869599999999998</v>
      </c>
      <c r="L22" s="24">
        <v>280</v>
      </c>
      <c r="M22" s="23">
        <v>60.869599999999998</v>
      </c>
      <c r="N22" s="24">
        <v>0</v>
      </c>
      <c r="O22" s="23">
        <v>0</v>
      </c>
      <c r="P22" s="32">
        <v>40</v>
      </c>
      <c r="Q22" s="26">
        <v>8.6957000000000004</v>
      </c>
      <c r="R22" s="31">
        <v>10</v>
      </c>
      <c r="S22" s="26">
        <v>2.1739000000000002</v>
      </c>
      <c r="T22" s="31">
        <v>7</v>
      </c>
      <c r="U22" s="27">
        <v>1.5217000000000001</v>
      </c>
      <c r="V22" s="28">
        <v>1879</v>
      </c>
      <c r="W22" s="29">
        <v>100</v>
      </c>
    </row>
    <row r="23" spans="1:23" s="19" customFormat="1" ht="15" customHeight="1" x14ac:dyDescent="0.2">
      <c r="A23" s="18" t="s">
        <v>15</v>
      </c>
      <c r="B23" s="65" t="s">
        <v>29</v>
      </c>
      <c r="C23" s="54">
        <f t="shared" si="0"/>
        <v>462</v>
      </c>
      <c r="D23" s="55">
        <v>1</v>
      </c>
      <c r="E23" s="56">
        <v>0.2165</v>
      </c>
      <c r="F23" s="57">
        <v>0</v>
      </c>
      <c r="G23" s="56">
        <v>0</v>
      </c>
      <c r="H23" s="57">
        <v>19</v>
      </c>
      <c r="I23" s="56">
        <v>4.1125999999999996</v>
      </c>
      <c r="J23" s="57">
        <v>147</v>
      </c>
      <c r="K23" s="56">
        <v>31.818200000000001</v>
      </c>
      <c r="L23" s="57">
        <v>245</v>
      </c>
      <c r="M23" s="56">
        <v>53.030299999999997</v>
      </c>
      <c r="N23" s="57">
        <v>1</v>
      </c>
      <c r="O23" s="56">
        <v>0.21645</v>
      </c>
      <c r="P23" s="66">
        <v>49</v>
      </c>
      <c r="Q23" s="60">
        <v>10.6061</v>
      </c>
      <c r="R23" s="67">
        <v>5</v>
      </c>
      <c r="S23" s="60">
        <v>1.0823</v>
      </c>
      <c r="T23" s="55">
        <v>13</v>
      </c>
      <c r="U23" s="62">
        <v>2.8138999999999998</v>
      </c>
      <c r="V23" s="63">
        <v>1365</v>
      </c>
      <c r="W23" s="64">
        <v>100</v>
      </c>
    </row>
    <row r="24" spans="1:23" s="19" customFormat="1" ht="15" customHeight="1" x14ac:dyDescent="0.2">
      <c r="A24" s="18" t="s">
        <v>15</v>
      </c>
      <c r="B24" s="20" t="s">
        <v>33</v>
      </c>
      <c r="C24" s="21">
        <f t="shared" si="0"/>
        <v>540</v>
      </c>
      <c r="D24" s="31">
        <v>4</v>
      </c>
      <c r="E24" s="23">
        <v>0.74070000000000003</v>
      </c>
      <c r="F24" s="24">
        <v>0</v>
      </c>
      <c r="G24" s="23">
        <v>0</v>
      </c>
      <c r="H24" s="30">
        <v>100</v>
      </c>
      <c r="I24" s="23">
        <v>18.5185</v>
      </c>
      <c r="J24" s="24">
        <v>74</v>
      </c>
      <c r="K24" s="23">
        <v>13.7037</v>
      </c>
      <c r="L24" s="24">
        <v>295</v>
      </c>
      <c r="M24" s="23">
        <v>54.629600000000003</v>
      </c>
      <c r="N24" s="24">
        <v>1</v>
      </c>
      <c r="O24" s="23">
        <v>0.18518999999999999</v>
      </c>
      <c r="P24" s="32">
        <v>66</v>
      </c>
      <c r="Q24" s="26">
        <v>12.222200000000001</v>
      </c>
      <c r="R24" s="31">
        <v>10</v>
      </c>
      <c r="S24" s="26">
        <v>1.8519000000000001</v>
      </c>
      <c r="T24" s="22">
        <v>30</v>
      </c>
      <c r="U24" s="27">
        <v>5.5556000000000001</v>
      </c>
      <c r="V24" s="28">
        <v>1356</v>
      </c>
      <c r="W24" s="29">
        <v>100</v>
      </c>
    </row>
    <row r="25" spans="1:23" s="19" customFormat="1" ht="15" customHeight="1" x14ac:dyDescent="0.2">
      <c r="A25" s="18" t="s">
        <v>15</v>
      </c>
      <c r="B25" s="65" t="s">
        <v>34</v>
      </c>
      <c r="C25" s="68">
        <f t="shared" si="0"/>
        <v>609</v>
      </c>
      <c r="D25" s="55">
        <v>1</v>
      </c>
      <c r="E25" s="56">
        <v>0.16420000000000001</v>
      </c>
      <c r="F25" s="57">
        <v>1</v>
      </c>
      <c r="G25" s="56">
        <v>0.16420000000000001</v>
      </c>
      <c r="H25" s="57">
        <v>24</v>
      </c>
      <c r="I25" s="56">
        <v>3.9409000000000001</v>
      </c>
      <c r="J25" s="57">
        <v>371</v>
      </c>
      <c r="K25" s="56">
        <v>60.919499999999999</v>
      </c>
      <c r="L25" s="58">
        <v>176</v>
      </c>
      <c r="M25" s="56">
        <v>28.899799999999999</v>
      </c>
      <c r="N25" s="57">
        <v>1</v>
      </c>
      <c r="O25" s="56">
        <v>0.16420000000000001</v>
      </c>
      <c r="P25" s="66">
        <v>35</v>
      </c>
      <c r="Q25" s="60">
        <v>5.7470999999999997</v>
      </c>
      <c r="R25" s="55">
        <v>26</v>
      </c>
      <c r="S25" s="60">
        <v>4.2693000000000003</v>
      </c>
      <c r="T25" s="55">
        <v>14</v>
      </c>
      <c r="U25" s="62">
        <v>2.2989000000000002</v>
      </c>
      <c r="V25" s="63">
        <v>1407</v>
      </c>
      <c r="W25" s="64">
        <v>100</v>
      </c>
    </row>
    <row r="26" spans="1:23" s="19" customFormat="1" ht="15" customHeight="1" x14ac:dyDescent="0.2">
      <c r="A26" s="18" t="s">
        <v>15</v>
      </c>
      <c r="B26" s="20" t="s">
        <v>35</v>
      </c>
      <c r="C26" s="21">
        <f t="shared" si="0"/>
        <v>69</v>
      </c>
      <c r="D26" s="22">
        <v>0</v>
      </c>
      <c r="E26" s="23">
        <v>0</v>
      </c>
      <c r="F26" s="30">
        <v>0</v>
      </c>
      <c r="G26" s="23">
        <v>0</v>
      </c>
      <c r="H26" s="30">
        <v>0</v>
      </c>
      <c r="I26" s="23">
        <v>0</v>
      </c>
      <c r="J26" s="24">
        <v>67</v>
      </c>
      <c r="K26" s="23">
        <v>97.101399999999998</v>
      </c>
      <c r="L26" s="24">
        <v>2</v>
      </c>
      <c r="M26" s="23">
        <v>2.8986000000000001</v>
      </c>
      <c r="N26" s="30">
        <v>0</v>
      </c>
      <c r="O26" s="23">
        <v>0</v>
      </c>
      <c r="P26" s="32">
        <v>0</v>
      </c>
      <c r="Q26" s="26">
        <v>0</v>
      </c>
      <c r="R26" s="22">
        <v>8</v>
      </c>
      <c r="S26" s="26">
        <v>11.594200000000001</v>
      </c>
      <c r="T26" s="22">
        <v>0</v>
      </c>
      <c r="U26" s="27">
        <v>0</v>
      </c>
      <c r="V26" s="28">
        <v>1367</v>
      </c>
      <c r="W26" s="29">
        <v>100</v>
      </c>
    </row>
    <row r="27" spans="1:23" s="19" customFormat="1" ht="15" customHeight="1" x14ac:dyDescent="0.2">
      <c r="A27" s="18" t="s">
        <v>15</v>
      </c>
      <c r="B27" s="65" t="s">
        <v>38</v>
      </c>
      <c r="C27" s="68">
        <f t="shared" si="0"/>
        <v>194</v>
      </c>
      <c r="D27" s="67">
        <v>1</v>
      </c>
      <c r="E27" s="56">
        <v>0.51549999999999996</v>
      </c>
      <c r="F27" s="57">
        <v>1</v>
      </c>
      <c r="G27" s="56">
        <v>0.51546000000000003</v>
      </c>
      <c r="H27" s="57">
        <v>0</v>
      </c>
      <c r="I27" s="56">
        <v>0</v>
      </c>
      <c r="J27" s="57">
        <v>13</v>
      </c>
      <c r="K27" s="56">
        <v>6.7009999999999996</v>
      </c>
      <c r="L27" s="58">
        <v>177</v>
      </c>
      <c r="M27" s="56">
        <v>91.237099999999998</v>
      </c>
      <c r="N27" s="57">
        <v>0</v>
      </c>
      <c r="O27" s="56">
        <v>0</v>
      </c>
      <c r="P27" s="66">
        <v>2</v>
      </c>
      <c r="Q27" s="60">
        <v>1.0308999999999999</v>
      </c>
      <c r="R27" s="67">
        <v>19</v>
      </c>
      <c r="S27" s="60">
        <v>9.7937999999999992</v>
      </c>
      <c r="T27" s="55">
        <v>6</v>
      </c>
      <c r="U27" s="62">
        <v>3.0928</v>
      </c>
      <c r="V27" s="63">
        <v>589</v>
      </c>
      <c r="W27" s="64">
        <v>100</v>
      </c>
    </row>
    <row r="28" spans="1:23" s="19" customFormat="1" ht="15" customHeight="1" x14ac:dyDescent="0.2">
      <c r="A28" s="18" t="s">
        <v>15</v>
      </c>
      <c r="B28" s="20" t="s">
        <v>37</v>
      </c>
      <c r="C28" s="33">
        <f t="shared" si="0"/>
        <v>228</v>
      </c>
      <c r="D28" s="31">
        <v>1</v>
      </c>
      <c r="E28" s="23">
        <v>0.43859999999999999</v>
      </c>
      <c r="F28" s="24">
        <v>2</v>
      </c>
      <c r="G28" s="23">
        <v>0.87719000000000003</v>
      </c>
      <c r="H28" s="24">
        <v>24</v>
      </c>
      <c r="I28" s="23">
        <v>10.526300000000001</v>
      </c>
      <c r="J28" s="24">
        <v>115</v>
      </c>
      <c r="K28" s="23">
        <v>50.438600000000001</v>
      </c>
      <c r="L28" s="30">
        <v>67</v>
      </c>
      <c r="M28" s="23">
        <v>29.385999999999999</v>
      </c>
      <c r="N28" s="24">
        <v>0</v>
      </c>
      <c r="O28" s="23">
        <v>0</v>
      </c>
      <c r="P28" s="25">
        <v>19</v>
      </c>
      <c r="Q28" s="26">
        <v>8.3332999999999995</v>
      </c>
      <c r="R28" s="22">
        <v>11</v>
      </c>
      <c r="S28" s="26">
        <v>4.8246000000000002</v>
      </c>
      <c r="T28" s="31">
        <v>15</v>
      </c>
      <c r="U28" s="27">
        <v>6.5789</v>
      </c>
      <c r="V28" s="28">
        <v>1434</v>
      </c>
      <c r="W28" s="29">
        <v>86.052999999999997</v>
      </c>
    </row>
    <row r="29" spans="1:23" s="19" customFormat="1" ht="15" customHeight="1" x14ac:dyDescent="0.2">
      <c r="A29" s="18" t="s">
        <v>15</v>
      </c>
      <c r="B29" s="65" t="s">
        <v>36</v>
      </c>
      <c r="C29" s="54">
        <f t="shared" si="0"/>
        <v>263</v>
      </c>
      <c r="D29" s="55">
        <v>1</v>
      </c>
      <c r="E29" s="56">
        <v>0.38019999999999998</v>
      </c>
      <c r="F29" s="57">
        <v>1</v>
      </c>
      <c r="G29" s="56">
        <v>0.38023000000000001</v>
      </c>
      <c r="H29" s="58">
        <v>94</v>
      </c>
      <c r="I29" s="56">
        <v>35.741399999999999</v>
      </c>
      <c r="J29" s="57">
        <v>51</v>
      </c>
      <c r="K29" s="56">
        <v>19.3916</v>
      </c>
      <c r="L29" s="58">
        <v>95</v>
      </c>
      <c r="M29" s="56">
        <v>36.121699999999997</v>
      </c>
      <c r="N29" s="57">
        <v>0</v>
      </c>
      <c r="O29" s="56">
        <v>0</v>
      </c>
      <c r="P29" s="66">
        <v>21</v>
      </c>
      <c r="Q29" s="60">
        <v>7.9847999999999999</v>
      </c>
      <c r="R29" s="55">
        <v>31</v>
      </c>
      <c r="S29" s="60">
        <v>11.787100000000001</v>
      </c>
      <c r="T29" s="55">
        <v>46</v>
      </c>
      <c r="U29" s="62">
        <v>17.490500000000001</v>
      </c>
      <c r="V29" s="63">
        <v>1873</v>
      </c>
      <c r="W29" s="64">
        <v>100</v>
      </c>
    </row>
    <row r="30" spans="1:23" s="19" customFormat="1" ht="15" customHeight="1" x14ac:dyDescent="0.2">
      <c r="A30" s="18" t="s">
        <v>15</v>
      </c>
      <c r="B30" s="20" t="s">
        <v>39</v>
      </c>
      <c r="C30" s="21">
        <f t="shared" si="0"/>
        <v>381</v>
      </c>
      <c r="D30" s="31">
        <v>1</v>
      </c>
      <c r="E30" s="23">
        <v>0.26250000000000001</v>
      </c>
      <c r="F30" s="30">
        <v>1</v>
      </c>
      <c r="G30" s="23">
        <v>0.26246999999999998</v>
      </c>
      <c r="H30" s="24">
        <v>9</v>
      </c>
      <c r="I30" s="23">
        <v>2.3622000000000001</v>
      </c>
      <c r="J30" s="24">
        <v>145</v>
      </c>
      <c r="K30" s="23">
        <v>38.057699999999997</v>
      </c>
      <c r="L30" s="24">
        <v>205</v>
      </c>
      <c r="M30" s="23">
        <v>53.805799999999998</v>
      </c>
      <c r="N30" s="24">
        <v>0</v>
      </c>
      <c r="O30" s="23">
        <v>0</v>
      </c>
      <c r="P30" s="25">
        <v>20</v>
      </c>
      <c r="Q30" s="26">
        <v>5.2492999999999999</v>
      </c>
      <c r="R30" s="22">
        <v>3</v>
      </c>
      <c r="S30" s="26">
        <v>0.78739999999999999</v>
      </c>
      <c r="T30" s="31">
        <v>3</v>
      </c>
      <c r="U30" s="27">
        <v>0.78739999999999999</v>
      </c>
      <c r="V30" s="28">
        <v>3616</v>
      </c>
      <c r="W30" s="29">
        <v>99.971999999999994</v>
      </c>
    </row>
    <row r="31" spans="1:23" s="19" customFormat="1" ht="15" customHeight="1" x14ac:dyDescent="0.2">
      <c r="A31" s="18" t="s">
        <v>15</v>
      </c>
      <c r="B31" s="65" t="s">
        <v>40</v>
      </c>
      <c r="C31" s="68">
        <f t="shared" si="0"/>
        <v>289</v>
      </c>
      <c r="D31" s="55">
        <v>11</v>
      </c>
      <c r="E31" s="56">
        <v>3.8062</v>
      </c>
      <c r="F31" s="58">
        <v>2</v>
      </c>
      <c r="G31" s="56">
        <v>0.69203999999999999</v>
      </c>
      <c r="H31" s="57">
        <v>19</v>
      </c>
      <c r="I31" s="56">
        <v>6.5743999999999998</v>
      </c>
      <c r="J31" s="58">
        <v>160</v>
      </c>
      <c r="K31" s="56">
        <v>55.363300000000002</v>
      </c>
      <c r="L31" s="57">
        <v>86</v>
      </c>
      <c r="M31" s="56">
        <v>29.7578</v>
      </c>
      <c r="N31" s="57">
        <v>0</v>
      </c>
      <c r="O31" s="56">
        <v>0</v>
      </c>
      <c r="P31" s="59">
        <v>11</v>
      </c>
      <c r="Q31" s="60">
        <v>3.8062</v>
      </c>
      <c r="R31" s="55">
        <v>3</v>
      </c>
      <c r="S31" s="60">
        <v>1.0381</v>
      </c>
      <c r="T31" s="67">
        <v>10</v>
      </c>
      <c r="U31" s="62">
        <v>3.4601999999999999</v>
      </c>
      <c r="V31" s="63">
        <v>2170</v>
      </c>
      <c r="W31" s="64">
        <v>99.953999999999994</v>
      </c>
    </row>
    <row r="32" spans="1:23" s="19" customFormat="1" ht="15" customHeight="1" x14ac:dyDescent="0.2">
      <c r="A32" s="18" t="s">
        <v>15</v>
      </c>
      <c r="B32" s="20" t="s">
        <v>42</v>
      </c>
      <c r="C32" s="21">
        <f t="shared" si="0"/>
        <v>366</v>
      </c>
      <c r="D32" s="22">
        <v>0</v>
      </c>
      <c r="E32" s="23">
        <v>0</v>
      </c>
      <c r="F32" s="24">
        <v>1</v>
      </c>
      <c r="G32" s="23">
        <v>0.27322000000000002</v>
      </c>
      <c r="H32" s="24">
        <v>4</v>
      </c>
      <c r="I32" s="23">
        <v>1.0929</v>
      </c>
      <c r="J32" s="24">
        <v>278</v>
      </c>
      <c r="K32" s="23">
        <v>75.956299999999999</v>
      </c>
      <c r="L32" s="30">
        <v>82</v>
      </c>
      <c r="M32" s="23">
        <v>22.404399999999999</v>
      </c>
      <c r="N32" s="30">
        <v>0</v>
      </c>
      <c r="O32" s="23">
        <v>0</v>
      </c>
      <c r="P32" s="32">
        <v>1</v>
      </c>
      <c r="Q32" s="26">
        <v>0.2732</v>
      </c>
      <c r="R32" s="31">
        <v>0</v>
      </c>
      <c r="S32" s="26">
        <v>0</v>
      </c>
      <c r="T32" s="22">
        <v>3</v>
      </c>
      <c r="U32" s="27">
        <v>0.81969999999999998</v>
      </c>
      <c r="V32" s="28">
        <v>978</v>
      </c>
      <c r="W32" s="29">
        <v>100</v>
      </c>
    </row>
    <row r="33" spans="1:23" s="19" customFormat="1" ht="15" customHeight="1" x14ac:dyDescent="0.2">
      <c r="A33" s="18" t="s">
        <v>15</v>
      </c>
      <c r="B33" s="65" t="s">
        <v>41</v>
      </c>
      <c r="C33" s="54">
        <f t="shared" si="0"/>
        <v>813</v>
      </c>
      <c r="D33" s="67">
        <v>2</v>
      </c>
      <c r="E33" s="56">
        <v>0.246</v>
      </c>
      <c r="F33" s="57">
        <v>0</v>
      </c>
      <c r="G33" s="56">
        <v>0</v>
      </c>
      <c r="H33" s="58">
        <v>15</v>
      </c>
      <c r="I33" s="56">
        <v>1.845</v>
      </c>
      <c r="J33" s="57">
        <v>308</v>
      </c>
      <c r="K33" s="56">
        <v>37.884399999999999</v>
      </c>
      <c r="L33" s="57">
        <v>449</v>
      </c>
      <c r="M33" s="56">
        <v>55.227600000000002</v>
      </c>
      <c r="N33" s="58">
        <v>0</v>
      </c>
      <c r="O33" s="56">
        <v>0</v>
      </c>
      <c r="P33" s="66">
        <v>39</v>
      </c>
      <c r="Q33" s="60">
        <v>4.7969999999999997</v>
      </c>
      <c r="R33" s="67">
        <v>18</v>
      </c>
      <c r="S33" s="60">
        <v>2.214</v>
      </c>
      <c r="T33" s="67">
        <v>4</v>
      </c>
      <c r="U33" s="62">
        <v>0.49199999999999999</v>
      </c>
      <c r="V33" s="63">
        <v>2372</v>
      </c>
      <c r="W33" s="64">
        <v>100</v>
      </c>
    </row>
    <row r="34" spans="1:23" s="19" customFormat="1" ht="15" customHeight="1" x14ac:dyDescent="0.2">
      <c r="A34" s="18" t="s">
        <v>15</v>
      </c>
      <c r="B34" s="20" t="s">
        <v>43</v>
      </c>
      <c r="C34" s="33">
        <f t="shared" si="0"/>
        <v>22</v>
      </c>
      <c r="D34" s="22">
        <v>4</v>
      </c>
      <c r="E34" s="23">
        <v>18.181799999999999</v>
      </c>
      <c r="F34" s="24">
        <v>0</v>
      </c>
      <c r="G34" s="23">
        <v>0</v>
      </c>
      <c r="H34" s="30">
        <v>1</v>
      </c>
      <c r="I34" s="23">
        <v>4.5454999999999997</v>
      </c>
      <c r="J34" s="24">
        <v>0</v>
      </c>
      <c r="K34" s="23">
        <v>0</v>
      </c>
      <c r="L34" s="30">
        <v>16</v>
      </c>
      <c r="M34" s="23">
        <v>72.7273</v>
      </c>
      <c r="N34" s="30">
        <v>0</v>
      </c>
      <c r="O34" s="23">
        <v>0</v>
      </c>
      <c r="P34" s="25">
        <v>1</v>
      </c>
      <c r="Q34" s="26">
        <v>4.5454999999999997</v>
      </c>
      <c r="R34" s="31">
        <v>0</v>
      </c>
      <c r="S34" s="26">
        <v>0</v>
      </c>
      <c r="T34" s="31">
        <v>1</v>
      </c>
      <c r="U34" s="27">
        <v>4.5454999999999997</v>
      </c>
      <c r="V34" s="28">
        <v>825</v>
      </c>
      <c r="W34" s="29">
        <v>100</v>
      </c>
    </row>
    <row r="35" spans="1:23" s="19" customFormat="1" ht="15" customHeight="1" x14ac:dyDescent="0.2">
      <c r="A35" s="18" t="s">
        <v>15</v>
      </c>
      <c r="B35" s="65" t="s">
        <v>46</v>
      </c>
      <c r="C35" s="68">
        <f t="shared" si="0"/>
        <v>105</v>
      </c>
      <c r="D35" s="67">
        <v>4</v>
      </c>
      <c r="E35" s="56">
        <v>3.8094999999999999</v>
      </c>
      <c r="F35" s="57">
        <v>0</v>
      </c>
      <c r="G35" s="56">
        <v>0</v>
      </c>
      <c r="H35" s="58">
        <v>16</v>
      </c>
      <c r="I35" s="56">
        <v>15.238099999999999</v>
      </c>
      <c r="J35" s="57">
        <v>30</v>
      </c>
      <c r="K35" s="56">
        <v>28.571400000000001</v>
      </c>
      <c r="L35" s="58">
        <v>50</v>
      </c>
      <c r="M35" s="56">
        <v>47.619</v>
      </c>
      <c r="N35" s="57">
        <v>0</v>
      </c>
      <c r="O35" s="56">
        <v>0</v>
      </c>
      <c r="P35" s="66">
        <v>5</v>
      </c>
      <c r="Q35" s="60">
        <v>4.7618999999999998</v>
      </c>
      <c r="R35" s="67">
        <v>1</v>
      </c>
      <c r="S35" s="60">
        <v>0.95240000000000002</v>
      </c>
      <c r="T35" s="67">
        <v>3</v>
      </c>
      <c r="U35" s="62">
        <v>2.8571</v>
      </c>
      <c r="V35" s="63">
        <v>1064</v>
      </c>
      <c r="W35" s="64">
        <v>100</v>
      </c>
    </row>
    <row r="36" spans="1:23" s="19" customFormat="1" ht="15" customHeight="1" x14ac:dyDescent="0.2">
      <c r="A36" s="18" t="s">
        <v>15</v>
      </c>
      <c r="B36" s="20" t="s">
        <v>50</v>
      </c>
      <c r="C36" s="33">
        <f t="shared" si="0"/>
        <v>14</v>
      </c>
      <c r="D36" s="31">
        <v>2</v>
      </c>
      <c r="E36" s="23">
        <v>14.2857</v>
      </c>
      <c r="F36" s="24">
        <v>0</v>
      </c>
      <c r="G36" s="23">
        <v>0</v>
      </c>
      <c r="H36" s="24">
        <v>3</v>
      </c>
      <c r="I36" s="23">
        <v>21.428599999999999</v>
      </c>
      <c r="J36" s="30">
        <v>6</v>
      </c>
      <c r="K36" s="23">
        <v>42.857100000000003</v>
      </c>
      <c r="L36" s="30">
        <v>2</v>
      </c>
      <c r="M36" s="23">
        <v>14.2857</v>
      </c>
      <c r="N36" s="24">
        <v>0</v>
      </c>
      <c r="O36" s="23">
        <v>0</v>
      </c>
      <c r="P36" s="32">
        <v>1</v>
      </c>
      <c r="Q36" s="26">
        <v>7.1429</v>
      </c>
      <c r="R36" s="31">
        <v>2</v>
      </c>
      <c r="S36" s="26">
        <v>14.2857</v>
      </c>
      <c r="T36" s="22">
        <v>0</v>
      </c>
      <c r="U36" s="27">
        <v>0</v>
      </c>
      <c r="V36" s="28">
        <v>658</v>
      </c>
      <c r="W36" s="29">
        <v>100</v>
      </c>
    </row>
    <row r="37" spans="1:23" s="19" customFormat="1" ht="15" customHeight="1" x14ac:dyDescent="0.2">
      <c r="A37" s="18" t="s">
        <v>15</v>
      </c>
      <c r="B37" s="65" t="s">
        <v>47</v>
      </c>
      <c r="C37" s="54">
        <f t="shared" si="0"/>
        <v>87</v>
      </c>
      <c r="D37" s="55">
        <v>1</v>
      </c>
      <c r="E37" s="56">
        <v>1.1494</v>
      </c>
      <c r="F37" s="57">
        <v>0</v>
      </c>
      <c r="G37" s="56">
        <v>0</v>
      </c>
      <c r="H37" s="57">
        <v>2</v>
      </c>
      <c r="I37" s="56">
        <v>2.2989000000000002</v>
      </c>
      <c r="J37" s="57">
        <v>11</v>
      </c>
      <c r="K37" s="56">
        <v>12.643700000000001</v>
      </c>
      <c r="L37" s="57">
        <v>70</v>
      </c>
      <c r="M37" s="56">
        <v>80.459800000000001</v>
      </c>
      <c r="N37" s="58">
        <v>0</v>
      </c>
      <c r="O37" s="56">
        <v>0</v>
      </c>
      <c r="P37" s="66">
        <v>3</v>
      </c>
      <c r="Q37" s="60">
        <v>3.4483000000000001</v>
      </c>
      <c r="R37" s="67">
        <v>9</v>
      </c>
      <c r="S37" s="60">
        <v>10.344799999999999</v>
      </c>
      <c r="T37" s="55">
        <v>2</v>
      </c>
      <c r="U37" s="62">
        <v>2.2989000000000002</v>
      </c>
      <c r="V37" s="63">
        <v>483</v>
      </c>
      <c r="W37" s="64">
        <v>100</v>
      </c>
    </row>
    <row r="38" spans="1:23" s="19" customFormat="1" ht="15" customHeight="1" x14ac:dyDescent="0.2">
      <c r="A38" s="18" t="s">
        <v>15</v>
      </c>
      <c r="B38" s="20" t="s">
        <v>48</v>
      </c>
      <c r="C38" s="21">
        <f t="shared" si="0"/>
        <v>119</v>
      </c>
      <c r="D38" s="22">
        <v>0</v>
      </c>
      <c r="E38" s="23">
        <v>0</v>
      </c>
      <c r="F38" s="24">
        <v>4</v>
      </c>
      <c r="G38" s="23">
        <v>3.3613400000000002</v>
      </c>
      <c r="H38" s="24">
        <v>14</v>
      </c>
      <c r="I38" s="23">
        <v>11.764699999999999</v>
      </c>
      <c r="J38" s="24">
        <v>62</v>
      </c>
      <c r="K38" s="23">
        <v>52.1008</v>
      </c>
      <c r="L38" s="24">
        <v>32</v>
      </c>
      <c r="M38" s="23">
        <v>26.890799999999999</v>
      </c>
      <c r="N38" s="24">
        <v>1</v>
      </c>
      <c r="O38" s="23">
        <v>0.84033999999999998</v>
      </c>
      <c r="P38" s="25">
        <v>6</v>
      </c>
      <c r="Q38" s="26">
        <v>5.0419999999999998</v>
      </c>
      <c r="R38" s="31">
        <v>1</v>
      </c>
      <c r="S38" s="26">
        <v>0.84030000000000005</v>
      </c>
      <c r="T38" s="22">
        <v>0</v>
      </c>
      <c r="U38" s="27">
        <v>0</v>
      </c>
      <c r="V38" s="28">
        <v>2577</v>
      </c>
      <c r="W38" s="29">
        <v>97.748999999999995</v>
      </c>
    </row>
    <row r="39" spans="1:23" s="19" customFormat="1" ht="15" customHeight="1" x14ac:dyDescent="0.2">
      <c r="A39" s="18" t="s">
        <v>15</v>
      </c>
      <c r="B39" s="65" t="s">
        <v>49</v>
      </c>
      <c r="C39" s="54">
        <f t="shared" si="0"/>
        <v>13</v>
      </c>
      <c r="D39" s="67">
        <v>0</v>
      </c>
      <c r="E39" s="56">
        <v>0</v>
      </c>
      <c r="F39" s="57">
        <v>0</v>
      </c>
      <c r="G39" s="56">
        <v>0</v>
      </c>
      <c r="H39" s="58">
        <v>11</v>
      </c>
      <c r="I39" s="56">
        <v>84.615399999999994</v>
      </c>
      <c r="J39" s="57">
        <v>0</v>
      </c>
      <c r="K39" s="56">
        <v>0</v>
      </c>
      <c r="L39" s="58">
        <v>2</v>
      </c>
      <c r="M39" s="56">
        <v>15.384600000000001</v>
      </c>
      <c r="N39" s="57">
        <v>0</v>
      </c>
      <c r="O39" s="56">
        <v>0</v>
      </c>
      <c r="P39" s="66">
        <v>0</v>
      </c>
      <c r="Q39" s="60">
        <v>0</v>
      </c>
      <c r="R39" s="55">
        <v>0</v>
      </c>
      <c r="S39" s="60">
        <v>0</v>
      </c>
      <c r="T39" s="55">
        <v>1</v>
      </c>
      <c r="U39" s="62">
        <v>7.6923000000000004</v>
      </c>
      <c r="V39" s="63">
        <v>880</v>
      </c>
      <c r="W39" s="64">
        <v>100</v>
      </c>
    </row>
    <row r="40" spans="1:23" s="19" customFormat="1" ht="15" customHeight="1" x14ac:dyDescent="0.2">
      <c r="A40" s="18" t="s">
        <v>15</v>
      </c>
      <c r="B40" s="20" t="s">
        <v>51</v>
      </c>
      <c r="C40" s="33">
        <f t="shared" si="0"/>
        <v>378</v>
      </c>
      <c r="D40" s="22">
        <v>0</v>
      </c>
      <c r="E40" s="23">
        <v>0</v>
      </c>
      <c r="F40" s="24">
        <v>2</v>
      </c>
      <c r="G40" s="23">
        <v>0.52910000000000001</v>
      </c>
      <c r="H40" s="24">
        <v>36</v>
      </c>
      <c r="I40" s="23">
        <v>9.5237999999999996</v>
      </c>
      <c r="J40" s="30">
        <v>140</v>
      </c>
      <c r="K40" s="23">
        <v>37.036999999999999</v>
      </c>
      <c r="L40" s="30">
        <v>188</v>
      </c>
      <c r="M40" s="23">
        <v>49.735399999999998</v>
      </c>
      <c r="N40" s="24">
        <v>0</v>
      </c>
      <c r="O40" s="23">
        <v>0</v>
      </c>
      <c r="P40" s="25">
        <v>12</v>
      </c>
      <c r="Q40" s="26">
        <v>3.1745999999999999</v>
      </c>
      <c r="R40" s="31">
        <v>13</v>
      </c>
      <c r="S40" s="26">
        <v>3.4392</v>
      </c>
      <c r="T40" s="22">
        <v>4</v>
      </c>
      <c r="U40" s="27">
        <v>1.0582</v>
      </c>
      <c r="V40" s="28">
        <v>4916</v>
      </c>
      <c r="W40" s="29">
        <v>100</v>
      </c>
    </row>
    <row r="41" spans="1:23" s="19" customFormat="1" ht="15" customHeight="1" x14ac:dyDescent="0.2">
      <c r="A41" s="18" t="s">
        <v>15</v>
      </c>
      <c r="B41" s="65" t="s">
        <v>44</v>
      </c>
      <c r="C41" s="54">
        <f t="shared" si="0"/>
        <v>57</v>
      </c>
      <c r="D41" s="67">
        <v>0</v>
      </c>
      <c r="E41" s="56">
        <v>0</v>
      </c>
      <c r="F41" s="57">
        <v>0</v>
      </c>
      <c r="G41" s="56">
        <v>0</v>
      </c>
      <c r="H41" s="57">
        <v>6</v>
      </c>
      <c r="I41" s="56">
        <v>10.526300000000001</v>
      </c>
      <c r="J41" s="57">
        <v>37</v>
      </c>
      <c r="K41" s="56">
        <v>64.912300000000002</v>
      </c>
      <c r="L41" s="58">
        <v>12</v>
      </c>
      <c r="M41" s="56">
        <v>21.052600000000002</v>
      </c>
      <c r="N41" s="58">
        <v>0</v>
      </c>
      <c r="O41" s="56">
        <v>0</v>
      </c>
      <c r="P41" s="59">
        <v>2</v>
      </c>
      <c r="Q41" s="60">
        <v>3.5087999999999999</v>
      </c>
      <c r="R41" s="55">
        <v>1</v>
      </c>
      <c r="S41" s="60">
        <v>1.7544</v>
      </c>
      <c r="T41" s="67">
        <v>2</v>
      </c>
      <c r="U41" s="62">
        <v>3.5087999999999999</v>
      </c>
      <c r="V41" s="63">
        <v>2618</v>
      </c>
      <c r="W41" s="64">
        <v>100</v>
      </c>
    </row>
    <row r="42" spans="1:23" s="19" customFormat="1" ht="15" customHeight="1" x14ac:dyDescent="0.2">
      <c r="A42" s="18" t="s">
        <v>15</v>
      </c>
      <c r="B42" s="20" t="s">
        <v>45</v>
      </c>
      <c r="C42" s="33">
        <f t="shared" si="0"/>
        <v>25</v>
      </c>
      <c r="D42" s="22">
        <v>4</v>
      </c>
      <c r="E42" s="23">
        <v>16</v>
      </c>
      <c r="F42" s="24">
        <v>0</v>
      </c>
      <c r="G42" s="23">
        <v>0</v>
      </c>
      <c r="H42" s="24">
        <v>3</v>
      </c>
      <c r="I42" s="23">
        <v>12</v>
      </c>
      <c r="J42" s="30">
        <v>1</v>
      </c>
      <c r="K42" s="23">
        <v>4</v>
      </c>
      <c r="L42" s="30">
        <v>17</v>
      </c>
      <c r="M42" s="23">
        <v>68</v>
      </c>
      <c r="N42" s="30">
        <v>0</v>
      </c>
      <c r="O42" s="23">
        <v>0</v>
      </c>
      <c r="P42" s="25">
        <v>0</v>
      </c>
      <c r="Q42" s="26">
        <v>0</v>
      </c>
      <c r="R42" s="31">
        <v>1</v>
      </c>
      <c r="S42" s="26">
        <v>4</v>
      </c>
      <c r="T42" s="22">
        <v>0</v>
      </c>
      <c r="U42" s="27">
        <v>0</v>
      </c>
      <c r="V42" s="28">
        <v>481</v>
      </c>
      <c r="W42" s="29">
        <v>100</v>
      </c>
    </row>
    <row r="43" spans="1:23" s="19" customFormat="1" ht="15" customHeight="1" x14ac:dyDescent="0.2">
      <c r="A43" s="18" t="s">
        <v>15</v>
      </c>
      <c r="B43" s="65" t="s">
        <v>52</v>
      </c>
      <c r="C43" s="54">
        <f t="shared" si="0"/>
        <v>609</v>
      </c>
      <c r="D43" s="55">
        <v>0</v>
      </c>
      <c r="E43" s="56">
        <v>0</v>
      </c>
      <c r="F43" s="57">
        <v>0</v>
      </c>
      <c r="G43" s="56">
        <v>0</v>
      </c>
      <c r="H43" s="58">
        <v>21</v>
      </c>
      <c r="I43" s="56">
        <v>3.4483000000000001</v>
      </c>
      <c r="J43" s="57">
        <v>350</v>
      </c>
      <c r="K43" s="56">
        <v>57.471299999999999</v>
      </c>
      <c r="L43" s="57">
        <v>204</v>
      </c>
      <c r="M43" s="56">
        <v>33.497500000000002</v>
      </c>
      <c r="N43" s="57">
        <v>1</v>
      </c>
      <c r="O43" s="56">
        <v>0.16420000000000001</v>
      </c>
      <c r="P43" s="59">
        <v>33</v>
      </c>
      <c r="Q43" s="60">
        <v>5.4187000000000003</v>
      </c>
      <c r="R43" s="67">
        <v>25</v>
      </c>
      <c r="S43" s="60">
        <v>4.1051000000000002</v>
      </c>
      <c r="T43" s="67">
        <v>11</v>
      </c>
      <c r="U43" s="62">
        <v>1.8062</v>
      </c>
      <c r="V43" s="63">
        <v>3631</v>
      </c>
      <c r="W43" s="64">
        <v>100</v>
      </c>
    </row>
    <row r="44" spans="1:23" s="19" customFormat="1" ht="15" customHeight="1" x14ac:dyDescent="0.2">
      <c r="A44" s="18" t="s">
        <v>15</v>
      </c>
      <c r="B44" s="20" t="s">
        <v>53</v>
      </c>
      <c r="C44" s="21">
        <f t="shared" si="0"/>
        <v>125</v>
      </c>
      <c r="D44" s="22">
        <v>13</v>
      </c>
      <c r="E44" s="23">
        <v>10.4</v>
      </c>
      <c r="F44" s="30">
        <v>1</v>
      </c>
      <c r="G44" s="23">
        <v>0.8</v>
      </c>
      <c r="H44" s="24">
        <v>8</v>
      </c>
      <c r="I44" s="23">
        <v>6.4</v>
      </c>
      <c r="J44" s="24">
        <v>49</v>
      </c>
      <c r="K44" s="23">
        <v>39.200000000000003</v>
      </c>
      <c r="L44" s="24">
        <v>47</v>
      </c>
      <c r="M44" s="23">
        <v>37.6</v>
      </c>
      <c r="N44" s="30">
        <v>0</v>
      </c>
      <c r="O44" s="23">
        <v>0</v>
      </c>
      <c r="P44" s="32">
        <v>7</v>
      </c>
      <c r="Q44" s="26">
        <v>5.6</v>
      </c>
      <c r="R44" s="31">
        <v>6</v>
      </c>
      <c r="S44" s="26">
        <v>4.8</v>
      </c>
      <c r="T44" s="31">
        <v>4</v>
      </c>
      <c r="U44" s="27">
        <v>3.2</v>
      </c>
      <c r="V44" s="28">
        <v>1815</v>
      </c>
      <c r="W44" s="29">
        <v>100</v>
      </c>
    </row>
    <row r="45" spans="1:23" s="19" customFormat="1" ht="15" customHeight="1" x14ac:dyDescent="0.2">
      <c r="A45" s="18" t="s">
        <v>15</v>
      </c>
      <c r="B45" s="65" t="s">
        <v>54</v>
      </c>
      <c r="C45" s="54">
        <f t="shared" si="0"/>
        <v>199</v>
      </c>
      <c r="D45" s="67">
        <v>4</v>
      </c>
      <c r="E45" s="56">
        <v>2.0101</v>
      </c>
      <c r="F45" s="57">
        <v>7</v>
      </c>
      <c r="G45" s="56">
        <v>3.5175900000000002</v>
      </c>
      <c r="H45" s="58">
        <v>42</v>
      </c>
      <c r="I45" s="56">
        <v>21.105499999999999</v>
      </c>
      <c r="J45" s="57">
        <v>18</v>
      </c>
      <c r="K45" s="56">
        <v>9.0451999999999995</v>
      </c>
      <c r="L45" s="58">
        <v>106</v>
      </c>
      <c r="M45" s="56">
        <v>53.266300000000001</v>
      </c>
      <c r="N45" s="57">
        <v>0</v>
      </c>
      <c r="O45" s="56">
        <v>0</v>
      </c>
      <c r="P45" s="59">
        <v>22</v>
      </c>
      <c r="Q45" s="60">
        <v>11.055300000000001</v>
      </c>
      <c r="R45" s="55">
        <v>10</v>
      </c>
      <c r="S45" s="60">
        <v>5.0251000000000001</v>
      </c>
      <c r="T45" s="67">
        <v>32</v>
      </c>
      <c r="U45" s="62">
        <v>16.080400000000001</v>
      </c>
      <c r="V45" s="63">
        <v>1283</v>
      </c>
      <c r="W45" s="64">
        <v>100</v>
      </c>
    </row>
    <row r="46" spans="1:23" s="19" customFormat="1" ht="15" customHeight="1" x14ac:dyDescent="0.2">
      <c r="A46" s="18" t="s">
        <v>15</v>
      </c>
      <c r="B46" s="20" t="s">
        <v>55</v>
      </c>
      <c r="C46" s="21">
        <f t="shared" si="0"/>
        <v>361</v>
      </c>
      <c r="D46" s="22">
        <v>0</v>
      </c>
      <c r="E46" s="23">
        <v>0</v>
      </c>
      <c r="F46" s="24">
        <v>1</v>
      </c>
      <c r="G46" s="23">
        <v>0.27700999999999998</v>
      </c>
      <c r="H46" s="24">
        <v>10</v>
      </c>
      <c r="I46" s="23">
        <v>2.7700999999999998</v>
      </c>
      <c r="J46" s="24">
        <v>245</v>
      </c>
      <c r="K46" s="23">
        <v>67.867000000000004</v>
      </c>
      <c r="L46" s="30">
        <v>83</v>
      </c>
      <c r="M46" s="23">
        <v>22.991700000000002</v>
      </c>
      <c r="N46" s="30">
        <v>0</v>
      </c>
      <c r="O46" s="23">
        <v>0</v>
      </c>
      <c r="P46" s="32">
        <v>22</v>
      </c>
      <c r="Q46" s="26">
        <v>6.0941999999999998</v>
      </c>
      <c r="R46" s="22">
        <v>9</v>
      </c>
      <c r="S46" s="26">
        <v>2.4931000000000001</v>
      </c>
      <c r="T46" s="22">
        <v>2</v>
      </c>
      <c r="U46" s="27">
        <v>0.55400000000000005</v>
      </c>
      <c r="V46" s="28">
        <v>3027</v>
      </c>
      <c r="W46" s="29">
        <v>92.798000000000002</v>
      </c>
    </row>
    <row r="47" spans="1:23" s="19" customFormat="1" ht="15" customHeight="1" x14ac:dyDescent="0.2">
      <c r="A47" s="18" t="s">
        <v>15</v>
      </c>
      <c r="B47" s="65" t="s">
        <v>56</v>
      </c>
      <c r="C47" s="68">
        <f t="shared" si="0"/>
        <v>149</v>
      </c>
      <c r="D47" s="55">
        <v>2</v>
      </c>
      <c r="E47" s="56">
        <v>1.3423</v>
      </c>
      <c r="F47" s="58">
        <v>0</v>
      </c>
      <c r="G47" s="56">
        <v>0</v>
      </c>
      <c r="H47" s="58">
        <v>51</v>
      </c>
      <c r="I47" s="56">
        <v>34.228200000000001</v>
      </c>
      <c r="J47" s="58">
        <v>32</v>
      </c>
      <c r="K47" s="56">
        <v>21.476500000000001</v>
      </c>
      <c r="L47" s="58">
        <v>57</v>
      </c>
      <c r="M47" s="56">
        <v>38.255000000000003</v>
      </c>
      <c r="N47" s="57">
        <v>0</v>
      </c>
      <c r="O47" s="56">
        <v>0</v>
      </c>
      <c r="P47" s="59">
        <v>7</v>
      </c>
      <c r="Q47" s="60">
        <v>4.6980000000000004</v>
      </c>
      <c r="R47" s="67">
        <v>12</v>
      </c>
      <c r="S47" s="60">
        <v>8.0536999999999992</v>
      </c>
      <c r="T47" s="55">
        <v>17</v>
      </c>
      <c r="U47" s="62">
        <v>11.4094</v>
      </c>
      <c r="V47" s="63">
        <v>308</v>
      </c>
      <c r="W47" s="64">
        <v>100</v>
      </c>
    </row>
    <row r="48" spans="1:23" s="19" customFormat="1" ht="15" customHeight="1" x14ac:dyDescent="0.2">
      <c r="A48" s="18" t="s">
        <v>15</v>
      </c>
      <c r="B48" s="20" t="s">
        <v>57</v>
      </c>
      <c r="C48" s="21">
        <f t="shared" si="0"/>
        <v>199</v>
      </c>
      <c r="D48" s="31">
        <v>0</v>
      </c>
      <c r="E48" s="23">
        <v>0</v>
      </c>
      <c r="F48" s="24">
        <v>1</v>
      </c>
      <c r="G48" s="23">
        <v>0.50251000000000001</v>
      </c>
      <c r="H48" s="30">
        <v>4</v>
      </c>
      <c r="I48" s="23">
        <v>2.0101</v>
      </c>
      <c r="J48" s="24">
        <v>144</v>
      </c>
      <c r="K48" s="23">
        <v>72.361800000000002</v>
      </c>
      <c r="L48" s="24">
        <v>47</v>
      </c>
      <c r="M48" s="23">
        <v>23.618099999999998</v>
      </c>
      <c r="N48" s="30">
        <v>0</v>
      </c>
      <c r="O48" s="23">
        <v>0</v>
      </c>
      <c r="P48" s="32">
        <v>3</v>
      </c>
      <c r="Q48" s="26">
        <v>1.5075000000000001</v>
      </c>
      <c r="R48" s="31">
        <v>4</v>
      </c>
      <c r="S48" s="26">
        <v>2.0101</v>
      </c>
      <c r="T48" s="31">
        <v>1</v>
      </c>
      <c r="U48" s="27">
        <v>0.50249999999999995</v>
      </c>
      <c r="V48" s="28">
        <v>1236</v>
      </c>
      <c r="W48" s="29">
        <v>100</v>
      </c>
    </row>
    <row r="49" spans="1:25" s="19" customFormat="1" ht="15" customHeight="1" x14ac:dyDescent="0.2">
      <c r="A49" s="18" t="s">
        <v>15</v>
      </c>
      <c r="B49" s="65" t="s">
        <v>58</v>
      </c>
      <c r="C49" s="68">
        <f t="shared" si="0"/>
        <v>42</v>
      </c>
      <c r="D49" s="55">
        <v>7</v>
      </c>
      <c r="E49" s="56">
        <v>16.666699999999999</v>
      </c>
      <c r="F49" s="57">
        <v>0</v>
      </c>
      <c r="G49" s="56">
        <v>0</v>
      </c>
      <c r="H49" s="57">
        <v>0</v>
      </c>
      <c r="I49" s="56">
        <v>0</v>
      </c>
      <c r="J49" s="57">
        <v>0</v>
      </c>
      <c r="K49" s="56">
        <v>0</v>
      </c>
      <c r="L49" s="58">
        <v>20</v>
      </c>
      <c r="M49" s="56">
        <v>47.619</v>
      </c>
      <c r="N49" s="58">
        <v>1</v>
      </c>
      <c r="O49" s="56">
        <v>2.3809499999999999</v>
      </c>
      <c r="P49" s="59">
        <v>14</v>
      </c>
      <c r="Q49" s="60">
        <v>33.333300000000001</v>
      </c>
      <c r="R49" s="67">
        <v>0</v>
      </c>
      <c r="S49" s="60">
        <v>0</v>
      </c>
      <c r="T49" s="67">
        <v>0</v>
      </c>
      <c r="U49" s="62">
        <v>0</v>
      </c>
      <c r="V49" s="63">
        <v>688</v>
      </c>
      <c r="W49" s="64">
        <v>100</v>
      </c>
    </row>
    <row r="50" spans="1:25" s="19" customFormat="1" ht="15" customHeight="1" x14ac:dyDescent="0.2">
      <c r="A50" s="18" t="s">
        <v>15</v>
      </c>
      <c r="B50" s="20" t="s">
        <v>59</v>
      </c>
      <c r="C50" s="21">
        <f t="shared" si="0"/>
        <v>249</v>
      </c>
      <c r="D50" s="22">
        <v>0</v>
      </c>
      <c r="E50" s="23">
        <v>0</v>
      </c>
      <c r="F50" s="24">
        <v>0</v>
      </c>
      <c r="G50" s="23">
        <v>0</v>
      </c>
      <c r="H50" s="30">
        <v>7</v>
      </c>
      <c r="I50" s="23">
        <v>2.8111999999999999</v>
      </c>
      <c r="J50" s="24">
        <v>108</v>
      </c>
      <c r="K50" s="23">
        <v>43.3735</v>
      </c>
      <c r="L50" s="24">
        <v>125</v>
      </c>
      <c r="M50" s="23">
        <v>50.200800000000001</v>
      </c>
      <c r="N50" s="30">
        <v>0</v>
      </c>
      <c r="O50" s="23">
        <v>0</v>
      </c>
      <c r="P50" s="32">
        <v>9</v>
      </c>
      <c r="Q50" s="26">
        <v>3.6145</v>
      </c>
      <c r="R50" s="22">
        <v>7</v>
      </c>
      <c r="S50" s="26">
        <v>2.8111999999999999</v>
      </c>
      <c r="T50" s="22">
        <v>2</v>
      </c>
      <c r="U50" s="27">
        <v>0.80320000000000003</v>
      </c>
      <c r="V50" s="28">
        <v>1818</v>
      </c>
      <c r="W50" s="29">
        <v>100</v>
      </c>
    </row>
    <row r="51" spans="1:25" s="19" customFormat="1" ht="15" customHeight="1" x14ac:dyDescent="0.2">
      <c r="A51" s="18" t="s">
        <v>15</v>
      </c>
      <c r="B51" s="65" t="s">
        <v>60</v>
      </c>
      <c r="C51" s="54">
        <f t="shared" si="0"/>
        <v>1773</v>
      </c>
      <c r="D51" s="55">
        <v>3</v>
      </c>
      <c r="E51" s="56">
        <v>0.16919999999999999</v>
      </c>
      <c r="F51" s="58">
        <v>7</v>
      </c>
      <c r="G51" s="56">
        <v>0.39480999999999999</v>
      </c>
      <c r="H51" s="57">
        <v>927</v>
      </c>
      <c r="I51" s="56">
        <v>52.284300000000002</v>
      </c>
      <c r="J51" s="57">
        <v>423</v>
      </c>
      <c r="K51" s="56">
        <v>23.857900000000001</v>
      </c>
      <c r="L51" s="57">
        <v>370</v>
      </c>
      <c r="M51" s="56">
        <v>20.868600000000001</v>
      </c>
      <c r="N51" s="58">
        <v>1</v>
      </c>
      <c r="O51" s="56">
        <v>5.6399999999999999E-2</v>
      </c>
      <c r="P51" s="59">
        <v>42</v>
      </c>
      <c r="Q51" s="60">
        <v>2.3689</v>
      </c>
      <c r="R51" s="55">
        <v>140</v>
      </c>
      <c r="S51" s="60">
        <v>7.8962000000000003</v>
      </c>
      <c r="T51" s="55">
        <v>156</v>
      </c>
      <c r="U51" s="62">
        <v>8.7986000000000004</v>
      </c>
      <c r="V51" s="63">
        <v>8616</v>
      </c>
      <c r="W51" s="64">
        <v>100</v>
      </c>
    </row>
    <row r="52" spans="1:25" s="19" customFormat="1" ht="15" customHeight="1" x14ac:dyDescent="0.2">
      <c r="A52" s="18" t="s">
        <v>15</v>
      </c>
      <c r="B52" s="20" t="s">
        <v>61</v>
      </c>
      <c r="C52" s="21">
        <f t="shared" si="0"/>
        <v>37</v>
      </c>
      <c r="D52" s="31">
        <v>0</v>
      </c>
      <c r="E52" s="23">
        <v>0</v>
      </c>
      <c r="F52" s="24">
        <v>1</v>
      </c>
      <c r="G52" s="23">
        <v>2.7027000000000001</v>
      </c>
      <c r="H52" s="30">
        <v>2</v>
      </c>
      <c r="I52" s="23">
        <v>5.4054000000000002</v>
      </c>
      <c r="J52" s="30">
        <v>4</v>
      </c>
      <c r="K52" s="23">
        <v>10.8108</v>
      </c>
      <c r="L52" s="24">
        <v>29</v>
      </c>
      <c r="M52" s="23">
        <v>78.378399999999999</v>
      </c>
      <c r="N52" s="30">
        <v>0</v>
      </c>
      <c r="O52" s="23">
        <v>0</v>
      </c>
      <c r="P52" s="25">
        <v>1</v>
      </c>
      <c r="Q52" s="26">
        <v>2.7027000000000001</v>
      </c>
      <c r="R52" s="22">
        <v>2</v>
      </c>
      <c r="S52" s="26">
        <v>5.4054000000000002</v>
      </c>
      <c r="T52" s="22">
        <v>2</v>
      </c>
      <c r="U52" s="27">
        <v>5.4054000000000002</v>
      </c>
      <c r="V52" s="28">
        <v>1009</v>
      </c>
      <c r="W52" s="29">
        <v>100</v>
      </c>
    </row>
    <row r="53" spans="1:25" s="19" customFormat="1" ht="15" customHeight="1" x14ac:dyDescent="0.2">
      <c r="A53" s="18" t="s">
        <v>15</v>
      </c>
      <c r="B53" s="65" t="s">
        <v>62</v>
      </c>
      <c r="C53" s="68">
        <f t="shared" si="0"/>
        <v>101</v>
      </c>
      <c r="D53" s="67">
        <v>1</v>
      </c>
      <c r="E53" s="56">
        <v>0.99009999999999998</v>
      </c>
      <c r="F53" s="57">
        <v>0</v>
      </c>
      <c r="G53" s="56">
        <v>0</v>
      </c>
      <c r="H53" s="58">
        <v>1</v>
      </c>
      <c r="I53" s="56">
        <v>0.99009999999999998</v>
      </c>
      <c r="J53" s="57">
        <v>1</v>
      </c>
      <c r="K53" s="56">
        <v>0.99009999999999998</v>
      </c>
      <c r="L53" s="58">
        <v>97</v>
      </c>
      <c r="M53" s="56">
        <v>96.039599999999993</v>
      </c>
      <c r="N53" s="58">
        <v>0</v>
      </c>
      <c r="O53" s="56">
        <v>0</v>
      </c>
      <c r="P53" s="59">
        <v>1</v>
      </c>
      <c r="Q53" s="60">
        <v>0.99009999999999998</v>
      </c>
      <c r="R53" s="67">
        <v>22</v>
      </c>
      <c r="S53" s="60">
        <v>21.7822</v>
      </c>
      <c r="T53" s="55">
        <v>0</v>
      </c>
      <c r="U53" s="62">
        <v>0</v>
      </c>
      <c r="V53" s="63">
        <v>306</v>
      </c>
      <c r="W53" s="64">
        <v>100</v>
      </c>
    </row>
    <row r="54" spans="1:25" s="19" customFormat="1" ht="15" customHeight="1" x14ac:dyDescent="0.2">
      <c r="A54" s="18" t="s">
        <v>15</v>
      </c>
      <c r="B54" s="20" t="s">
        <v>63</v>
      </c>
      <c r="C54" s="21">
        <f t="shared" si="0"/>
        <v>196</v>
      </c>
      <c r="D54" s="31">
        <v>0</v>
      </c>
      <c r="E54" s="23">
        <v>0</v>
      </c>
      <c r="F54" s="24">
        <v>0</v>
      </c>
      <c r="G54" s="34">
        <v>0</v>
      </c>
      <c r="H54" s="30">
        <v>9</v>
      </c>
      <c r="I54" s="34">
        <v>4.5918000000000001</v>
      </c>
      <c r="J54" s="24">
        <v>120</v>
      </c>
      <c r="K54" s="23">
        <v>61.224499999999999</v>
      </c>
      <c r="L54" s="24">
        <v>55</v>
      </c>
      <c r="M54" s="23">
        <v>28.061199999999999</v>
      </c>
      <c r="N54" s="24">
        <v>0</v>
      </c>
      <c r="O54" s="23">
        <v>0</v>
      </c>
      <c r="P54" s="32">
        <v>12</v>
      </c>
      <c r="Q54" s="26">
        <v>6.1223999999999998</v>
      </c>
      <c r="R54" s="22">
        <v>3</v>
      </c>
      <c r="S54" s="26">
        <v>1.5306</v>
      </c>
      <c r="T54" s="31">
        <v>8</v>
      </c>
      <c r="U54" s="27">
        <v>4.0815999999999999</v>
      </c>
      <c r="V54" s="28">
        <v>1971</v>
      </c>
      <c r="W54" s="29">
        <v>100</v>
      </c>
    </row>
    <row r="55" spans="1:25" s="19" customFormat="1" ht="15" customHeight="1" x14ac:dyDescent="0.2">
      <c r="A55" s="18" t="s">
        <v>15</v>
      </c>
      <c r="B55" s="65" t="s">
        <v>64</v>
      </c>
      <c r="C55" s="54">
        <f t="shared" si="0"/>
        <v>938</v>
      </c>
      <c r="D55" s="55">
        <v>12</v>
      </c>
      <c r="E55" s="56">
        <v>1.2793000000000001</v>
      </c>
      <c r="F55" s="57">
        <v>7</v>
      </c>
      <c r="G55" s="56">
        <v>0.74626999999999999</v>
      </c>
      <c r="H55" s="58">
        <v>318</v>
      </c>
      <c r="I55" s="56">
        <v>33.901899999999998</v>
      </c>
      <c r="J55" s="58">
        <v>37</v>
      </c>
      <c r="K55" s="56">
        <v>3.9445999999999999</v>
      </c>
      <c r="L55" s="57">
        <v>502</v>
      </c>
      <c r="M55" s="56">
        <v>53.518099999999997</v>
      </c>
      <c r="N55" s="57">
        <v>3</v>
      </c>
      <c r="O55" s="56">
        <v>0.31983</v>
      </c>
      <c r="P55" s="66">
        <v>59</v>
      </c>
      <c r="Q55" s="60">
        <v>6.29</v>
      </c>
      <c r="R55" s="55">
        <v>42</v>
      </c>
      <c r="S55" s="60">
        <v>4.4775999999999998</v>
      </c>
      <c r="T55" s="67">
        <v>87</v>
      </c>
      <c r="U55" s="62">
        <v>9.2751000000000001</v>
      </c>
      <c r="V55" s="63">
        <v>2305</v>
      </c>
      <c r="W55" s="64">
        <v>100</v>
      </c>
    </row>
    <row r="56" spans="1:25" s="19" customFormat="1" ht="15" customHeight="1" x14ac:dyDescent="0.2">
      <c r="A56" s="18" t="s">
        <v>15</v>
      </c>
      <c r="B56" s="20" t="s">
        <v>65</v>
      </c>
      <c r="C56" s="21">
        <f t="shared" si="0"/>
        <v>106</v>
      </c>
      <c r="D56" s="22">
        <v>0</v>
      </c>
      <c r="E56" s="23">
        <v>0</v>
      </c>
      <c r="F56" s="24">
        <v>0</v>
      </c>
      <c r="G56" s="23">
        <v>0</v>
      </c>
      <c r="H56" s="24">
        <v>1</v>
      </c>
      <c r="I56" s="23">
        <v>0.94340000000000002</v>
      </c>
      <c r="J56" s="30">
        <v>24</v>
      </c>
      <c r="K56" s="23">
        <v>22.641500000000001</v>
      </c>
      <c r="L56" s="24">
        <v>76</v>
      </c>
      <c r="M56" s="23">
        <v>71.698099999999997</v>
      </c>
      <c r="N56" s="30">
        <v>0</v>
      </c>
      <c r="O56" s="23">
        <v>0</v>
      </c>
      <c r="P56" s="25">
        <v>5</v>
      </c>
      <c r="Q56" s="26">
        <v>4.7169999999999996</v>
      </c>
      <c r="R56" s="31">
        <v>2</v>
      </c>
      <c r="S56" s="26">
        <v>1.8868</v>
      </c>
      <c r="T56" s="31">
        <v>0</v>
      </c>
      <c r="U56" s="27">
        <v>0</v>
      </c>
      <c r="V56" s="28">
        <v>720</v>
      </c>
      <c r="W56" s="29">
        <v>100</v>
      </c>
    </row>
    <row r="57" spans="1:25" s="19" customFormat="1" ht="15" customHeight="1" x14ac:dyDescent="0.2">
      <c r="A57" s="18" t="s">
        <v>15</v>
      </c>
      <c r="B57" s="65" t="s">
        <v>66</v>
      </c>
      <c r="C57" s="54">
        <f t="shared" si="0"/>
        <v>831</v>
      </c>
      <c r="D57" s="55">
        <v>8</v>
      </c>
      <c r="E57" s="56">
        <v>0.9627</v>
      </c>
      <c r="F57" s="58">
        <v>4</v>
      </c>
      <c r="G57" s="56">
        <v>0.48135</v>
      </c>
      <c r="H57" s="57">
        <v>78</v>
      </c>
      <c r="I57" s="56">
        <v>9.3863000000000003</v>
      </c>
      <c r="J57" s="57">
        <v>323</v>
      </c>
      <c r="K57" s="56">
        <v>38.8688</v>
      </c>
      <c r="L57" s="57">
        <v>351</v>
      </c>
      <c r="M57" s="56">
        <v>42.238300000000002</v>
      </c>
      <c r="N57" s="57">
        <v>1</v>
      </c>
      <c r="O57" s="56">
        <v>0.12034</v>
      </c>
      <c r="P57" s="66">
        <v>66</v>
      </c>
      <c r="Q57" s="60">
        <v>7.9421999999999997</v>
      </c>
      <c r="R57" s="67">
        <v>11</v>
      </c>
      <c r="S57" s="60">
        <v>1.3237000000000001</v>
      </c>
      <c r="T57" s="67">
        <v>22</v>
      </c>
      <c r="U57" s="62">
        <v>2.6474000000000002</v>
      </c>
      <c r="V57" s="63">
        <v>2232</v>
      </c>
      <c r="W57" s="64">
        <v>100</v>
      </c>
    </row>
    <row r="58" spans="1:25" s="19" customFormat="1" ht="15" customHeight="1" thickBot="1" x14ac:dyDescent="0.25">
      <c r="A58" s="18" t="s">
        <v>15</v>
      </c>
      <c r="B58" s="35" t="s">
        <v>67</v>
      </c>
      <c r="C58" s="69">
        <f t="shared" si="0"/>
        <v>46</v>
      </c>
      <c r="D58" s="70">
        <v>10</v>
      </c>
      <c r="E58" s="37">
        <v>21.739100000000001</v>
      </c>
      <c r="F58" s="38">
        <v>0</v>
      </c>
      <c r="G58" s="37">
        <v>0</v>
      </c>
      <c r="H58" s="39">
        <v>3</v>
      </c>
      <c r="I58" s="37">
        <v>6.5217000000000001</v>
      </c>
      <c r="J58" s="38">
        <v>2</v>
      </c>
      <c r="K58" s="37">
        <v>4.3478000000000003</v>
      </c>
      <c r="L58" s="38">
        <v>28</v>
      </c>
      <c r="M58" s="37">
        <v>60.869599999999998</v>
      </c>
      <c r="N58" s="38">
        <v>0</v>
      </c>
      <c r="O58" s="37">
        <v>0</v>
      </c>
      <c r="P58" s="40">
        <v>3</v>
      </c>
      <c r="Q58" s="41">
        <v>6.5217000000000001</v>
      </c>
      <c r="R58" s="36">
        <v>2</v>
      </c>
      <c r="S58" s="41">
        <v>4.3478000000000003</v>
      </c>
      <c r="T58" s="36">
        <v>0</v>
      </c>
      <c r="U58" s="42">
        <v>0</v>
      </c>
      <c r="V58" s="43">
        <v>365</v>
      </c>
      <c r="W58" s="44">
        <v>100</v>
      </c>
    </row>
    <row r="59" spans="1:25" s="46" customFormat="1" ht="15" customHeight="1" x14ac:dyDescent="0.2">
      <c r="A59" s="48"/>
      <c r="B59" s="52"/>
      <c r="C59" s="45"/>
      <c r="D59" s="45"/>
      <c r="E59" s="45"/>
      <c r="F59" s="45"/>
      <c r="G59" s="45"/>
      <c r="H59" s="45"/>
      <c r="I59" s="45"/>
      <c r="J59" s="45"/>
      <c r="K59" s="45"/>
      <c r="L59" s="45"/>
      <c r="M59" s="45"/>
      <c r="N59" s="45"/>
      <c r="O59" s="45"/>
      <c r="P59" s="45"/>
      <c r="Q59" s="45"/>
      <c r="R59" s="45"/>
      <c r="S59" s="45"/>
      <c r="T59" s="50"/>
      <c r="U59" s="51"/>
      <c r="V59" s="45"/>
      <c r="W59" s="45"/>
    </row>
    <row r="60" spans="1:25" s="19" customFormat="1" ht="15" customHeight="1" x14ac:dyDescent="0.2">
      <c r="A60" s="18"/>
      <c r="B60" s="72" t="s">
        <v>71</v>
      </c>
      <c r="C60" s="100"/>
      <c r="D60" s="100"/>
      <c r="E60" s="100"/>
      <c r="F60" s="100"/>
      <c r="G60" s="100"/>
      <c r="H60" s="101"/>
      <c r="I60" s="101"/>
      <c r="J60" s="101"/>
      <c r="K60" s="101"/>
      <c r="L60" s="101"/>
      <c r="M60" s="101"/>
      <c r="N60" s="101"/>
      <c r="O60" s="101"/>
      <c r="P60" s="101"/>
      <c r="Q60" s="101"/>
      <c r="R60" s="101"/>
      <c r="S60" s="101"/>
      <c r="T60" s="101"/>
      <c r="U60" s="101"/>
      <c r="V60" s="100"/>
      <c r="W60" s="100"/>
      <c r="X60" s="101"/>
      <c r="Y60" s="101"/>
    </row>
    <row r="61" spans="1:25" s="46" customFormat="1" ht="15" customHeight="1" x14ac:dyDescent="0.2">
      <c r="A61" s="48"/>
      <c r="B61" s="49" t="str">
        <f>CONCATENATE("NOTE: Table reads (for US Totals):  Of all ",IF(ISTEXT(C7),LEFT(C7,3),TEXT(C7,"#,##0"))," public school students ", A7, ",  ",IF(ISTEXT(R7),LEFT(R7,3),TEXT(R7,"#,##0"))," (",TEXT(S7,"0.0"),"%) were students with disabilities served under Section 504.")</f>
        <v>NOTE: Table reads (for US Totals):  Of all 14,259 public school students not served under IDEA subjected to physical restraint,  593 (4.2%) were students with disabilities served under Section 504.</v>
      </c>
      <c r="C61" s="45"/>
      <c r="D61" s="45"/>
      <c r="E61" s="45"/>
      <c r="F61" s="45"/>
      <c r="G61" s="45"/>
      <c r="H61" s="45"/>
      <c r="I61" s="45"/>
      <c r="J61" s="45"/>
      <c r="K61" s="45"/>
      <c r="L61" s="45"/>
      <c r="M61" s="45"/>
      <c r="N61" s="45"/>
      <c r="O61" s="45"/>
      <c r="P61" s="45"/>
      <c r="Q61" s="45"/>
      <c r="R61" s="45"/>
      <c r="S61" s="45"/>
      <c r="T61" s="45"/>
      <c r="U61" s="45"/>
      <c r="V61" s="50"/>
      <c r="W61" s="51"/>
    </row>
    <row r="62" spans="1:25" s="19" customFormat="1" ht="15" customHeight="1" x14ac:dyDescent="0.2">
      <c r="A62" s="18"/>
      <c r="B62" s="49" t="str">
        <f>CONCATENATE("            Table reads (for US Race/Ethnicity):  Of all ",TEXT(A3,"#,##0")," public school students ",(A7), ", ",TEXT(D7,"#,##0")," (",TEXT(E7,"0.0"),"%) were American Indian or Alaska Native.")</f>
        <v xml:space="preserve">            Table reads (for US Race/Ethnicity):  Of all 14,259 public school students not served under IDEA subjected to physical restraint, 156 (1.1%) were American Indian or Alaska Native.</v>
      </c>
      <c r="C62" s="100"/>
      <c r="D62" s="100"/>
      <c r="E62" s="100"/>
      <c r="F62" s="100"/>
      <c r="G62" s="100"/>
      <c r="H62" s="101"/>
      <c r="I62" s="101"/>
      <c r="J62" s="101"/>
      <c r="K62" s="101"/>
      <c r="L62" s="101"/>
      <c r="M62" s="101"/>
      <c r="N62" s="101"/>
      <c r="O62" s="101"/>
      <c r="P62" s="101"/>
      <c r="Q62" s="101"/>
      <c r="R62" s="101"/>
      <c r="S62" s="101"/>
      <c r="T62" s="101"/>
      <c r="U62" s="101"/>
      <c r="V62" s="100"/>
      <c r="W62" s="100"/>
      <c r="X62" s="101"/>
      <c r="Y62" s="101"/>
    </row>
    <row r="63" spans="1:25" s="19" customFormat="1" ht="15" customHeight="1" x14ac:dyDescent="0.2">
      <c r="A63" s="18"/>
      <c r="B63" s="78" t="s">
        <v>74</v>
      </c>
      <c r="C63" s="78"/>
      <c r="D63" s="78"/>
      <c r="E63" s="78"/>
      <c r="F63" s="78"/>
      <c r="G63" s="78"/>
      <c r="H63" s="78"/>
      <c r="I63" s="78"/>
      <c r="J63" s="78"/>
      <c r="K63" s="78"/>
      <c r="L63" s="78"/>
      <c r="M63" s="78"/>
      <c r="N63" s="78"/>
      <c r="O63" s="78"/>
      <c r="P63" s="78"/>
      <c r="Q63" s="78"/>
      <c r="R63" s="78"/>
      <c r="S63" s="78"/>
      <c r="T63" s="78"/>
      <c r="U63" s="78"/>
      <c r="V63" s="78"/>
      <c r="W63" s="78"/>
    </row>
    <row r="64" spans="1:25" s="46" customFormat="1" ht="14.1" customHeight="1" x14ac:dyDescent="0.2">
      <c r="B64" s="78" t="s">
        <v>76</v>
      </c>
      <c r="C64" s="78"/>
      <c r="D64" s="78"/>
      <c r="E64" s="78"/>
      <c r="F64" s="78"/>
      <c r="G64" s="78"/>
      <c r="H64" s="78"/>
      <c r="I64" s="78"/>
      <c r="J64" s="78"/>
      <c r="K64" s="78"/>
      <c r="L64" s="78"/>
      <c r="M64" s="78"/>
      <c r="N64" s="78"/>
      <c r="O64" s="78"/>
      <c r="P64" s="78"/>
      <c r="Q64" s="78"/>
      <c r="R64" s="78"/>
      <c r="S64" s="78"/>
      <c r="T64" s="78"/>
      <c r="U64" s="78"/>
      <c r="V64" s="78"/>
      <c r="W64" s="78"/>
    </row>
    <row r="65" spans="1:23" s="46" customFormat="1" ht="15" customHeight="1" x14ac:dyDescent="0.2">
      <c r="A65" s="48"/>
      <c r="B65" s="45"/>
      <c r="C65" s="45"/>
      <c r="D65" s="45"/>
      <c r="E65" s="45"/>
      <c r="F65" s="45"/>
      <c r="G65" s="45"/>
      <c r="H65" s="45"/>
      <c r="I65" s="45"/>
      <c r="J65" s="45"/>
      <c r="K65" s="45"/>
      <c r="L65" s="45"/>
      <c r="M65" s="45"/>
      <c r="N65" s="45"/>
      <c r="O65" s="45"/>
      <c r="P65" s="45"/>
      <c r="Q65" s="45"/>
      <c r="R65" s="45"/>
      <c r="S65" s="45"/>
      <c r="T65" s="50"/>
      <c r="U65" s="51"/>
      <c r="V65" s="45"/>
      <c r="W65" s="45"/>
    </row>
    <row r="66" spans="1:23" s="46" customFormat="1" ht="15" customHeight="1" x14ac:dyDescent="0.2">
      <c r="A66" s="48"/>
      <c r="B66" s="45"/>
      <c r="C66" s="45"/>
      <c r="D66" s="45"/>
      <c r="E66" s="45"/>
      <c r="F66" s="45"/>
      <c r="G66" s="45"/>
      <c r="H66" s="45"/>
      <c r="I66" s="45"/>
      <c r="J66" s="45"/>
      <c r="K66" s="45"/>
      <c r="L66" s="45"/>
      <c r="M66" s="45"/>
      <c r="N66" s="45"/>
      <c r="O66" s="45"/>
      <c r="P66" s="45"/>
      <c r="Q66" s="45"/>
      <c r="R66" s="45"/>
      <c r="S66" s="45"/>
      <c r="T66" s="50"/>
      <c r="U66" s="51"/>
      <c r="V66" s="45"/>
      <c r="W66" s="45"/>
    </row>
    <row r="67" spans="1:23" s="46" customFormat="1" ht="15" customHeight="1" x14ac:dyDescent="0.2">
      <c r="A67" s="48"/>
      <c r="B67" s="1"/>
      <c r="C67" s="1"/>
      <c r="D67" s="1"/>
      <c r="E67" s="1"/>
      <c r="F67" s="1"/>
      <c r="G67" s="1"/>
      <c r="H67" s="1"/>
      <c r="I67" s="1"/>
      <c r="J67" s="1"/>
      <c r="K67" s="1"/>
      <c r="L67" s="1"/>
      <c r="M67" s="1"/>
      <c r="N67" s="1"/>
      <c r="O67" s="1"/>
      <c r="P67" s="1"/>
      <c r="Q67" s="1"/>
      <c r="R67" s="1"/>
      <c r="S67" s="1"/>
      <c r="T67" s="3"/>
      <c r="U67" s="4"/>
      <c r="V67" s="1"/>
      <c r="W67" s="1"/>
    </row>
  </sheetData>
  <mergeCells count="16">
    <mergeCell ref="B63:W63"/>
    <mergeCell ref="B64:W64"/>
    <mergeCell ref="B4:B5"/>
    <mergeCell ref="C4:C5"/>
    <mergeCell ref="D4:Q4"/>
    <mergeCell ref="R4:S5"/>
    <mergeCell ref="T4:U5"/>
    <mergeCell ref="V4:V5"/>
    <mergeCell ref="W4:W5"/>
    <mergeCell ref="D5:E5"/>
    <mergeCell ref="F5:G5"/>
    <mergeCell ref="H5:I5"/>
    <mergeCell ref="J5:K5"/>
    <mergeCell ref="L5:M5"/>
    <mergeCell ref="N5:O5"/>
    <mergeCell ref="P5:Q5"/>
  </mergeCells>
  <printOptions horizontalCentered="1"/>
  <pageMargins left="0.25" right="0.25" top="1" bottom="1" header="0.5" footer="0.5"/>
  <pageSetup paperSize="3" scale="69" orientation="landscape" horizontalDpi="4294967292" verticalDpi="429496729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Y67"/>
  <sheetViews>
    <sheetView showGridLines="0" zoomScale="80" zoomScaleNormal="80" workbookViewId="0"/>
  </sheetViews>
  <sheetFormatPr defaultColWidth="12.1640625" defaultRowHeight="15" customHeight="1" x14ac:dyDescent="0.2"/>
  <cols>
    <col min="1" max="1" width="3.33203125" style="7" customWidth="1"/>
    <col min="2" max="2" width="21.83203125" style="1" customWidth="1"/>
    <col min="3" max="19" width="14.83203125" style="1" customWidth="1"/>
    <col min="20" max="20" width="14.83203125" style="3" customWidth="1"/>
    <col min="21" max="21" width="14.83203125" style="4" customWidth="1"/>
    <col min="22" max="23" width="14.83203125" style="1" customWidth="1"/>
    <col min="24" max="16384" width="12.1640625" style="5"/>
  </cols>
  <sheetData>
    <row r="2" spans="1:23" s="2" customFormat="1" ht="15" customHeight="1" x14ac:dyDescent="0.25">
      <c r="A2" s="6"/>
      <c r="B2" s="76" t="str">
        <f>CONCATENATE("Number and percentage of public school male students ",A7, ", by race/ethnicity, whether served under Section 504, and English proficiency, by state: School Year 2015-16")</f>
        <v>Number and percentage of public school male students not served under IDEA subjected to physical restraint, by race/ethnicity, whether served under Section 504, and English proficiency, by state: School Year 2015-16</v>
      </c>
      <c r="C2" s="76"/>
      <c r="D2" s="76"/>
      <c r="E2" s="76"/>
      <c r="F2" s="76"/>
      <c r="G2" s="76"/>
      <c r="H2" s="76"/>
      <c r="I2" s="76"/>
      <c r="J2" s="76"/>
      <c r="K2" s="76"/>
      <c r="L2" s="76"/>
      <c r="M2" s="76"/>
      <c r="N2" s="76"/>
      <c r="O2" s="76"/>
      <c r="P2" s="76"/>
      <c r="Q2" s="76"/>
      <c r="R2" s="76"/>
      <c r="S2" s="76"/>
      <c r="T2" s="76"/>
      <c r="U2" s="76"/>
    </row>
    <row r="3" spans="1:23" s="1" customFormat="1" ht="15" customHeight="1" thickBot="1" x14ac:dyDescent="0.3">
      <c r="A3" s="73">
        <f>C7</f>
        <v>10524</v>
      </c>
      <c r="B3" s="75"/>
      <c r="C3" s="74"/>
      <c r="D3" s="74"/>
      <c r="E3" s="74"/>
      <c r="F3" s="74"/>
      <c r="G3" s="74"/>
      <c r="H3" s="74"/>
      <c r="I3" s="74"/>
      <c r="J3" s="74"/>
      <c r="K3" s="74"/>
      <c r="L3" s="74"/>
      <c r="M3" s="74"/>
      <c r="N3" s="74"/>
      <c r="O3" s="74"/>
      <c r="P3" s="74"/>
      <c r="Q3" s="74"/>
      <c r="R3" s="74"/>
      <c r="S3" s="74"/>
      <c r="T3" s="74"/>
      <c r="U3" s="3"/>
      <c r="V3" s="74"/>
      <c r="W3" s="74"/>
    </row>
    <row r="4" spans="1:23" s="9" customFormat="1" ht="24.95" customHeight="1" x14ac:dyDescent="0.2">
      <c r="A4" s="8"/>
      <c r="B4" s="86" t="s">
        <v>0</v>
      </c>
      <c r="C4" s="88" t="s">
        <v>10</v>
      </c>
      <c r="D4" s="90" t="s">
        <v>82</v>
      </c>
      <c r="E4" s="91"/>
      <c r="F4" s="91"/>
      <c r="G4" s="91"/>
      <c r="H4" s="91"/>
      <c r="I4" s="91"/>
      <c r="J4" s="91"/>
      <c r="K4" s="91"/>
      <c r="L4" s="91"/>
      <c r="M4" s="91"/>
      <c r="N4" s="91"/>
      <c r="O4" s="91"/>
      <c r="P4" s="91"/>
      <c r="Q4" s="92"/>
      <c r="R4" s="93" t="s">
        <v>16</v>
      </c>
      <c r="S4" s="94"/>
      <c r="T4" s="93" t="s">
        <v>11</v>
      </c>
      <c r="U4" s="94"/>
      <c r="V4" s="97" t="s">
        <v>14</v>
      </c>
      <c r="W4" s="79" t="s">
        <v>12</v>
      </c>
    </row>
    <row r="5" spans="1:23" s="9" customFormat="1" ht="24.95" customHeight="1" x14ac:dyDescent="0.2">
      <c r="A5" s="8"/>
      <c r="B5" s="87"/>
      <c r="C5" s="89"/>
      <c r="D5" s="81" t="s">
        <v>1</v>
      </c>
      <c r="E5" s="82"/>
      <c r="F5" s="83" t="s">
        <v>2</v>
      </c>
      <c r="G5" s="82"/>
      <c r="H5" s="84" t="s">
        <v>3</v>
      </c>
      <c r="I5" s="82"/>
      <c r="J5" s="84" t="s">
        <v>4</v>
      </c>
      <c r="K5" s="82"/>
      <c r="L5" s="84" t="s">
        <v>5</v>
      </c>
      <c r="M5" s="82"/>
      <c r="N5" s="84" t="s">
        <v>6</v>
      </c>
      <c r="O5" s="82"/>
      <c r="P5" s="84" t="s">
        <v>7</v>
      </c>
      <c r="Q5" s="85"/>
      <c r="R5" s="95"/>
      <c r="S5" s="96"/>
      <c r="T5" s="95"/>
      <c r="U5" s="96"/>
      <c r="V5" s="98"/>
      <c r="W5" s="80"/>
    </row>
    <row r="6" spans="1:23" s="9" customFormat="1" ht="15" customHeight="1" thickBot="1" x14ac:dyDescent="0.25">
      <c r="A6" s="8"/>
      <c r="B6" s="10"/>
      <c r="C6" s="47"/>
      <c r="D6" s="11" t="s">
        <v>8</v>
      </c>
      <c r="E6" s="12" t="s">
        <v>13</v>
      </c>
      <c r="F6" s="13" t="s">
        <v>8</v>
      </c>
      <c r="G6" s="12" t="s">
        <v>13</v>
      </c>
      <c r="H6" s="13" t="s">
        <v>8</v>
      </c>
      <c r="I6" s="12" t="s">
        <v>13</v>
      </c>
      <c r="J6" s="13" t="s">
        <v>8</v>
      </c>
      <c r="K6" s="12" t="s">
        <v>13</v>
      </c>
      <c r="L6" s="13" t="s">
        <v>8</v>
      </c>
      <c r="M6" s="12" t="s">
        <v>13</v>
      </c>
      <c r="N6" s="13" t="s">
        <v>8</v>
      </c>
      <c r="O6" s="12" t="s">
        <v>13</v>
      </c>
      <c r="P6" s="13" t="s">
        <v>8</v>
      </c>
      <c r="Q6" s="14" t="s">
        <v>13</v>
      </c>
      <c r="R6" s="11" t="s">
        <v>8</v>
      </c>
      <c r="S6" s="15" t="s">
        <v>79</v>
      </c>
      <c r="T6" s="13" t="s">
        <v>8</v>
      </c>
      <c r="U6" s="15" t="s">
        <v>79</v>
      </c>
      <c r="V6" s="16"/>
      <c r="W6" s="17"/>
    </row>
    <row r="7" spans="1:23" s="19" customFormat="1" ht="15" customHeight="1" x14ac:dyDescent="0.2">
      <c r="A7" s="18" t="str">
        <f>[3]Total!A7</f>
        <v>not served under IDEA subjected to physical restraint</v>
      </c>
      <c r="B7" s="53" t="s">
        <v>9</v>
      </c>
      <c r="C7" s="54">
        <f>D7+F7+H7+J7+L7+N7+P7</f>
        <v>10524</v>
      </c>
      <c r="D7" s="55">
        <v>119</v>
      </c>
      <c r="E7" s="56">
        <v>1.1307</v>
      </c>
      <c r="F7" s="57">
        <v>54</v>
      </c>
      <c r="G7" s="56">
        <v>0.51310999999999996</v>
      </c>
      <c r="H7" s="57">
        <v>1768</v>
      </c>
      <c r="I7" s="56">
        <v>16.799700000000001</v>
      </c>
      <c r="J7" s="57">
        <v>3553</v>
      </c>
      <c r="K7" s="56">
        <v>33.761000000000003</v>
      </c>
      <c r="L7" s="57">
        <v>4491</v>
      </c>
      <c r="M7" s="56">
        <v>42.673900000000003</v>
      </c>
      <c r="N7" s="58">
        <v>11</v>
      </c>
      <c r="O7" s="56">
        <v>0.10452</v>
      </c>
      <c r="P7" s="59">
        <v>528</v>
      </c>
      <c r="Q7" s="60">
        <v>5.0171000000000001</v>
      </c>
      <c r="R7" s="61">
        <v>463</v>
      </c>
      <c r="S7" s="60">
        <v>4.3994999999999997</v>
      </c>
      <c r="T7" s="61">
        <v>479</v>
      </c>
      <c r="U7" s="62">
        <v>4.5514999999999999</v>
      </c>
      <c r="V7" s="63">
        <v>96360</v>
      </c>
      <c r="W7" s="64">
        <v>99.322999999999993</v>
      </c>
    </row>
    <row r="8" spans="1:23" s="19" customFormat="1" ht="15" customHeight="1" x14ac:dyDescent="0.2">
      <c r="A8" s="18" t="s">
        <v>15</v>
      </c>
      <c r="B8" s="20" t="s">
        <v>18</v>
      </c>
      <c r="C8" s="21">
        <f t="shared" ref="C8:C58" si="0">D8+F8+H8+J8+L8+N8+P8</f>
        <v>240</v>
      </c>
      <c r="D8" s="22">
        <v>0</v>
      </c>
      <c r="E8" s="23">
        <v>0</v>
      </c>
      <c r="F8" s="24">
        <v>3</v>
      </c>
      <c r="G8" s="23">
        <v>1.25</v>
      </c>
      <c r="H8" s="30">
        <v>4</v>
      </c>
      <c r="I8" s="23">
        <v>1.6667000000000001</v>
      </c>
      <c r="J8" s="24">
        <v>125</v>
      </c>
      <c r="K8" s="23">
        <v>52.082999999999998</v>
      </c>
      <c r="L8" s="24">
        <v>106</v>
      </c>
      <c r="M8" s="23">
        <v>44.166699999999999</v>
      </c>
      <c r="N8" s="24">
        <v>0</v>
      </c>
      <c r="O8" s="23">
        <v>0</v>
      </c>
      <c r="P8" s="32">
        <v>2</v>
      </c>
      <c r="Q8" s="26">
        <v>0.83330000000000004</v>
      </c>
      <c r="R8" s="22">
        <v>11</v>
      </c>
      <c r="S8" s="26">
        <v>4.5833000000000004</v>
      </c>
      <c r="T8" s="31">
        <v>2</v>
      </c>
      <c r="U8" s="27">
        <v>0.83330000000000004</v>
      </c>
      <c r="V8" s="28">
        <v>1400</v>
      </c>
      <c r="W8" s="29">
        <v>100</v>
      </c>
    </row>
    <row r="9" spans="1:23" s="19" customFormat="1" ht="15" customHeight="1" x14ac:dyDescent="0.2">
      <c r="A9" s="18" t="s">
        <v>15</v>
      </c>
      <c r="B9" s="65" t="s">
        <v>17</v>
      </c>
      <c r="C9" s="54">
        <f t="shared" si="0"/>
        <v>48</v>
      </c>
      <c r="D9" s="55">
        <v>14</v>
      </c>
      <c r="E9" s="56">
        <v>29.166699999999999</v>
      </c>
      <c r="F9" s="57">
        <v>0</v>
      </c>
      <c r="G9" s="56">
        <v>0</v>
      </c>
      <c r="H9" s="57">
        <v>1</v>
      </c>
      <c r="I9" s="56">
        <v>2.0832999999999999</v>
      </c>
      <c r="J9" s="58">
        <v>1</v>
      </c>
      <c r="K9" s="56">
        <v>2.0830000000000002</v>
      </c>
      <c r="L9" s="58">
        <v>26</v>
      </c>
      <c r="M9" s="56">
        <v>54.166699999999999</v>
      </c>
      <c r="N9" s="57">
        <v>0</v>
      </c>
      <c r="O9" s="56">
        <v>0</v>
      </c>
      <c r="P9" s="66">
        <v>6</v>
      </c>
      <c r="Q9" s="60">
        <v>12.5</v>
      </c>
      <c r="R9" s="67">
        <v>1</v>
      </c>
      <c r="S9" s="60">
        <v>2.0832999999999999</v>
      </c>
      <c r="T9" s="67">
        <v>4</v>
      </c>
      <c r="U9" s="62">
        <v>8.3332999999999995</v>
      </c>
      <c r="V9" s="63">
        <v>503</v>
      </c>
      <c r="W9" s="64">
        <v>100</v>
      </c>
    </row>
    <row r="10" spans="1:23" s="19" customFormat="1" ht="15" customHeight="1" x14ac:dyDescent="0.2">
      <c r="A10" s="18" t="s">
        <v>15</v>
      </c>
      <c r="B10" s="20" t="s">
        <v>20</v>
      </c>
      <c r="C10" s="21">
        <f t="shared" si="0"/>
        <v>144</v>
      </c>
      <c r="D10" s="31">
        <v>10</v>
      </c>
      <c r="E10" s="23">
        <v>6.9443999999999999</v>
      </c>
      <c r="F10" s="24">
        <v>1</v>
      </c>
      <c r="G10" s="23">
        <v>0.69443999999999995</v>
      </c>
      <c r="H10" s="30">
        <v>41</v>
      </c>
      <c r="I10" s="23">
        <v>28.472200000000001</v>
      </c>
      <c r="J10" s="24">
        <v>30</v>
      </c>
      <c r="K10" s="23">
        <v>20.832999999999998</v>
      </c>
      <c r="L10" s="30">
        <v>57</v>
      </c>
      <c r="M10" s="23">
        <v>39.583300000000001</v>
      </c>
      <c r="N10" s="30">
        <v>0</v>
      </c>
      <c r="O10" s="23">
        <v>0</v>
      </c>
      <c r="P10" s="25">
        <v>5</v>
      </c>
      <c r="Q10" s="26">
        <v>3.4722</v>
      </c>
      <c r="R10" s="31">
        <v>4</v>
      </c>
      <c r="S10" s="26">
        <v>2.7778</v>
      </c>
      <c r="T10" s="31">
        <v>6</v>
      </c>
      <c r="U10" s="27">
        <v>4.1666999999999996</v>
      </c>
      <c r="V10" s="28">
        <v>1977</v>
      </c>
      <c r="W10" s="29">
        <v>100</v>
      </c>
    </row>
    <row r="11" spans="1:23" s="19" customFormat="1" ht="15" customHeight="1" x14ac:dyDescent="0.2">
      <c r="A11" s="18" t="s">
        <v>15</v>
      </c>
      <c r="B11" s="65" t="s">
        <v>19</v>
      </c>
      <c r="C11" s="54">
        <f t="shared" si="0"/>
        <v>114</v>
      </c>
      <c r="D11" s="55">
        <v>1</v>
      </c>
      <c r="E11" s="56">
        <v>0.87719999999999998</v>
      </c>
      <c r="F11" s="58">
        <v>0</v>
      </c>
      <c r="G11" s="56">
        <v>0</v>
      </c>
      <c r="H11" s="57">
        <v>6</v>
      </c>
      <c r="I11" s="56">
        <v>5.2632000000000003</v>
      </c>
      <c r="J11" s="57">
        <v>40</v>
      </c>
      <c r="K11" s="56">
        <v>35.088000000000001</v>
      </c>
      <c r="L11" s="57">
        <v>65</v>
      </c>
      <c r="M11" s="56">
        <v>57.017499999999998</v>
      </c>
      <c r="N11" s="57">
        <v>0</v>
      </c>
      <c r="O11" s="56">
        <v>0</v>
      </c>
      <c r="P11" s="66">
        <v>2</v>
      </c>
      <c r="Q11" s="60">
        <v>1.7544</v>
      </c>
      <c r="R11" s="67">
        <v>8</v>
      </c>
      <c r="S11" s="60">
        <v>7.0175000000000001</v>
      </c>
      <c r="T11" s="55">
        <v>0</v>
      </c>
      <c r="U11" s="62">
        <v>0</v>
      </c>
      <c r="V11" s="63">
        <v>1092</v>
      </c>
      <c r="W11" s="64">
        <v>100</v>
      </c>
    </row>
    <row r="12" spans="1:23" s="19" customFormat="1" ht="15" customHeight="1" x14ac:dyDescent="0.2">
      <c r="A12" s="18" t="s">
        <v>15</v>
      </c>
      <c r="B12" s="20" t="s">
        <v>21</v>
      </c>
      <c r="C12" s="21">
        <f t="shared" si="0"/>
        <v>217</v>
      </c>
      <c r="D12" s="22">
        <v>5</v>
      </c>
      <c r="E12" s="23">
        <v>2.3041</v>
      </c>
      <c r="F12" s="30">
        <v>6</v>
      </c>
      <c r="G12" s="23">
        <v>2.76498</v>
      </c>
      <c r="H12" s="24">
        <v>110</v>
      </c>
      <c r="I12" s="23">
        <v>50.691200000000002</v>
      </c>
      <c r="J12" s="24">
        <v>54</v>
      </c>
      <c r="K12" s="23">
        <v>24.885000000000002</v>
      </c>
      <c r="L12" s="24">
        <v>35</v>
      </c>
      <c r="M12" s="23">
        <v>16.129000000000001</v>
      </c>
      <c r="N12" s="30">
        <v>1</v>
      </c>
      <c r="O12" s="23">
        <v>0.46083000000000002</v>
      </c>
      <c r="P12" s="32">
        <v>6</v>
      </c>
      <c r="Q12" s="26">
        <v>2.7650000000000001</v>
      </c>
      <c r="R12" s="31">
        <v>11</v>
      </c>
      <c r="S12" s="26">
        <v>5.0690999999999997</v>
      </c>
      <c r="T12" s="22">
        <v>26</v>
      </c>
      <c r="U12" s="27">
        <v>11.9816</v>
      </c>
      <c r="V12" s="28">
        <v>10138</v>
      </c>
      <c r="W12" s="29">
        <v>100</v>
      </c>
    </row>
    <row r="13" spans="1:23" s="19" customFormat="1" ht="15" customHeight="1" x14ac:dyDescent="0.2">
      <c r="A13" s="18" t="s">
        <v>15</v>
      </c>
      <c r="B13" s="65" t="s">
        <v>22</v>
      </c>
      <c r="C13" s="54">
        <f t="shared" si="0"/>
        <v>167</v>
      </c>
      <c r="D13" s="55">
        <v>0</v>
      </c>
      <c r="E13" s="56">
        <v>0</v>
      </c>
      <c r="F13" s="58">
        <v>2</v>
      </c>
      <c r="G13" s="56">
        <v>1.1976</v>
      </c>
      <c r="H13" s="57">
        <v>79</v>
      </c>
      <c r="I13" s="56">
        <v>47.305399999999999</v>
      </c>
      <c r="J13" s="58">
        <v>41</v>
      </c>
      <c r="K13" s="56">
        <v>24.550999999999998</v>
      </c>
      <c r="L13" s="57">
        <v>40</v>
      </c>
      <c r="M13" s="56">
        <v>23.952100000000002</v>
      </c>
      <c r="N13" s="57">
        <v>2</v>
      </c>
      <c r="O13" s="56">
        <v>1.1976</v>
      </c>
      <c r="P13" s="59">
        <v>3</v>
      </c>
      <c r="Q13" s="60">
        <v>1.7964</v>
      </c>
      <c r="R13" s="55">
        <v>6</v>
      </c>
      <c r="S13" s="60">
        <v>3.5928</v>
      </c>
      <c r="T13" s="67">
        <v>8</v>
      </c>
      <c r="U13" s="62">
        <v>4.7904</v>
      </c>
      <c r="V13" s="63">
        <v>1868</v>
      </c>
      <c r="W13" s="64">
        <v>91.328000000000003</v>
      </c>
    </row>
    <row r="14" spans="1:23" s="19" customFormat="1" ht="15" customHeight="1" x14ac:dyDescent="0.2">
      <c r="A14" s="18" t="s">
        <v>15</v>
      </c>
      <c r="B14" s="20" t="s">
        <v>23</v>
      </c>
      <c r="C14" s="33">
        <f t="shared" si="0"/>
        <v>150</v>
      </c>
      <c r="D14" s="22">
        <v>0</v>
      </c>
      <c r="E14" s="23">
        <v>0</v>
      </c>
      <c r="F14" s="24">
        <v>1</v>
      </c>
      <c r="G14" s="23">
        <v>0.66666999999999998</v>
      </c>
      <c r="H14" s="30">
        <v>34</v>
      </c>
      <c r="I14" s="23">
        <v>22.666699999999999</v>
      </c>
      <c r="J14" s="30">
        <v>53</v>
      </c>
      <c r="K14" s="23">
        <v>35.332999999999998</v>
      </c>
      <c r="L14" s="30">
        <v>55</v>
      </c>
      <c r="M14" s="23">
        <v>36.666699999999999</v>
      </c>
      <c r="N14" s="24">
        <v>0</v>
      </c>
      <c r="O14" s="23">
        <v>0</v>
      </c>
      <c r="P14" s="25">
        <v>7</v>
      </c>
      <c r="Q14" s="26">
        <v>4.6666999999999996</v>
      </c>
      <c r="R14" s="31">
        <v>13</v>
      </c>
      <c r="S14" s="26">
        <v>8.6667000000000005</v>
      </c>
      <c r="T14" s="22">
        <v>5</v>
      </c>
      <c r="U14" s="27">
        <v>3.3332999999999999</v>
      </c>
      <c r="V14" s="28">
        <v>1238</v>
      </c>
      <c r="W14" s="29">
        <v>100</v>
      </c>
    </row>
    <row r="15" spans="1:23" s="19" customFormat="1" ht="15" customHeight="1" x14ac:dyDescent="0.2">
      <c r="A15" s="18" t="s">
        <v>15</v>
      </c>
      <c r="B15" s="65" t="s">
        <v>25</v>
      </c>
      <c r="C15" s="68">
        <f t="shared" si="0"/>
        <v>68</v>
      </c>
      <c r="D15" s="55">
        <v>0</v>
      </c>
      <c r="E15" s="56">
        <v>0</v>
      </c>
      <c r="F15" s="57">
        <v>0</v>
      </c>
      <c r="G15" s="56">
        <v>0</v>
      </c>
      <c r="H15" s="57">
        <v>12</v>
      </c>
      <c r="I15" s="56">
        <v>17.647099999999998</v>
      </c>
      <c r="J15" s="58">
        <v>41</v>
      </c>
      <c r="K15" s="56">
        <v>60.293999999999997</v>
      </c>
      <c r="L15" s="57">
        <v>13</v>
      </c>
      <c r="M15" s="56">
        <v>19.117599999999999</v>
      </c>
      <c r="N15" s="58">
        <v>0</v>
      </c>
      <c r="O15" s="56">
        <v>0</v>
      </c>
      <c r="P15" s="59">
        <v>2</v>
      </c>
      <c r="Q15" s="60">
        <v>2.9411999999999998</v>
      </c>
      <c r="R15" s="67">
        <v>5</v>
      </c>
      <c r="S15" s="60">
        <v>7.3529</v>
      </c>
      <c r="T15" s="55">
        <v>5</v>
      </c>
      <c r="U15" s="62">
        <v>7.3529</v>
      </c>
      <c r="V15" s="63">
        <v>235</v>
      </c>
      <c r="W15" s="64">
        <v>100</v>
      </c>
    </row>
    <row r="16" spans="1:23" s="19" customFormat="1" ht="15" customHeight="1" x14ac:dyDescent="0.2">
      <c r="A16" s="18" t="s">
        <v>15</v>
      </c>
      <c r="B16" s="20" t="s">
        <v>24</v>
      </c>
      <c r="C16" s="33">
        <f t="shared" si="0"/>
        <v>39</v>
      </c>
      <c r="D16" s="31">
        <v>0</v>
      </c>
      <c r="E16" s="23">
        <v>0</v>
      </c>
      <c r="F16" s="30">
        <v>0</v>
      </c>
      <c r="G16" s="23">
        <v>0</v>
      </c>
      <c r="H16" s="24">
        <v>0</v>
      </c>
      <c r="I16" s="23">
        <v>0</v>
      </c>
      <c r="J16" s="30">
        <v>39</v>
      </c>
      <c r="K16" s="23">
        <v>100</v>
      </c>
      <c r="L16" s="24">
        <v>0</v>
      </c>
      <c r="M16" s="23">
        <v>0</v>
      </c>
      <c r="N16" s="30">
        <v>0</v>
      </c>
      <c r="O16" s="23">
        <v>0</v>
      </c>
      <c r="P16" s="25">
        <v>0</v>
      </c>
      <c r="Q16" s="26">
        <v>0</v>
      </c>
      <c r="R16" s="22">
        <v>1</v>
      </c>
      <c r="S16" s="26">
        <v>2.5640999999999998</v>
      </c>
      <c r="T16" s="22">
        <v>0</v>
      </c>
      <c r="U16" s="27">
        <v>0</v>
      </c>
      <c r="V16" s="28">
        <v>221</v>
      </c>
      <c r="W16" s="29">
        <v>100</v>
      </c>
    </row>
    <row r="17" spans="1:23" s="19" customFormat="1" ht="15" customHeight="1" x14ac:dyDescent="0.2">
      <c r="A17" s="18" t="s">
        <v>15</v>
      </c>
      <c r="B17" s="65" t="s">
        <v>26</v>
      </c>
      <c r="C17" s="54">
        <f t="shared" si="0"/>
        <v>120</v>
      </c>
      <c r="D17" s="55">
        <v>0</v>
      </c>
      <c r="E17" s="56">
        <v>0</v>
      </c>
      <c r="F17" s="58">
        <v>0</v>
      </c>
      <c r="G17" s="56">
        <v>0</v>
      </c>
      <c r="H17" s="57">
        <v>25</v>
      </c>
      <c r="I17" s="56">
        <v>20.833300000000001</v>
      </c>
      <c r="J17" s="58">
        <v>42</v>
      </c>
      <c r="K17" s="56">
        <v>35</v>
      </c>
      <c r="L17" s="58">
        <v>45</v>
      </c>
      <c r="M17" s="56">
        <v>37.5</v>
      </c>
      <c r="N17" s="58">
        <v>0</v>
      </c>
      <c r="O17" s="56">
        <v>0</v>
      </c>
      <c r="P17" s="66">
        <v>8</v>
      </c>
      <c r="Q17" s="60">
        <v>6.6666999999999996</v>
      </c>
      <c r="R17" s="55">
        <v>12</v>
      </c>
      <c r="S17" s="60">
        <v>10</v>
      </c>
      <c r="T17" s="55">
        <v>6</v>
      </c>
      <c r="U17" s="62">
        <v>5</v>
      </c>
      <c r="V17" s="63">
        <v>3952</v>
      </c>
      <c r="W17" s="64">
        <v>100</v>
      </c>
    </row>
    <row r="18" spans="1:23" s="19" customFormat="1" ht="15" customHeight="1" x14ac:dyDescent="0.2">
      <c r="A18" s="18" t="s">
        <v>15</v>
      </c>
      <c r="B18" s="20" t="s">
        <v>27</v>
      </c>
      <c r="C18" s="21">
        <f t="shared" si="0"/>
        <v>263</v>
      </c>
      <c r="D18" s="31">
        <v>0</v>
      </c>
      <c r="E18" s="23">
        <v>0</v>
      </c>
      <c r="F18" s="24">
        <v>0</v>
      </c>
      <c r="G18" s="23">
        <v>0</v>
      </c>
      <c r="H18" s="24">
        <v>10</v>
      </c>
      <c r="I18" s="23">
        <v>3.8022999999999998</v>
      </c>
      <c r="J18" s="24">
        <v>182</v>
      </c>
      <c r="K18" s="23">
        <v>69.201999999999998</v>
      </c>
      <c r="L18" s="24">
        <v>65</v>
      </c>
      <c r="M18" s="23">
        <v>24.7148</v>
      </c>
      <c r="N18" s="24">
        <v>0</v>
      </c>
      <c r="O18" s="23">
        <v>0</v>
      </c>
      <c r="P18" s="25">
        <v>6</v>
      </c>
      <c r="Q18" s="26">
        <v>2.2814000000000001</v>
      </c>
      <c r="R18" s="31">
        <v>5</v>
      </c>
      <c r="S18" s="26">
        <v>1.9011</v>
      </c>
      <c r="T18" s="22">
        <v>3</v>
      </c>
      <c r="U18" s="27">
        <v>1.1407</v>
      </c>
      <c r="V18" s="28">
        <v>2407</v>
      </c>
      <c r="W18" s="29">
        <v>100</v>
      </c>
    </row>
    <row r="19" spans="1:23" s="19" customFormat="1" ht="15" customHeight="1" x14ac:dyDescent="0.2">
      <c r="A19" s="18" t="s">
        <v>15</v>
      </c>
      <c r="B19" s="65" t="s">
        <v>28</v>
      </c>
      <c r="C19" s="54">
        <f t="shared" si="0"/>
        <v>0</v>
      </c>
      <c r="D19" s="55">
        <v>0</v>
      </c>
      <c r="E19" s="56">
        <v>0</v>
      </c>
      <c r="F19" s="57">
        <v>0</v>
      </c>
      <c r="G19" s="56">
        <v>0</v>
      </c>
      <c r="H19" s="57">
        <v>0</v>
      </c>
      <c r="I19" s="56">
        <v>0</v>
      </c>
      <c r="J19" s="57">
        <v>0</v>
      </c>
      <c r="K19" s="56">
        <v>0</v>
      </c>
      <c r="L19" s="57">
        <v>0</v>
      </c>
      <c r="M19" s="56">
        <v>0</v>
      </c>
      <c r="N19" s="57">
        <v>0</v>
      </c>
      <c r="O19" s="56">
        <v>0</v>
      </c>
      <c r="P19" s="59">
        <v>0</v>
      </c>
      <c r="Q19" s="60">
        <v>0</v>
      </c>
      <c r="R19" s="55">
        <v>0</v>
      </c>
      <c r="S19" s="60">
        <v>0</v>
      </c>
      <c r="T19" s="55">
        <v>0</v>
      </c>
      <c r="U19" s="62">
        <v>0</v>
      </c>
      <c r="V19" s="63">
        <v>290</v>
      </c>
      <c r="W19" s="64">
        <v>100</v>
      </c>
    </row>
    <row r="20" spans="1:23" s="19" customFormat="1" ht="15" customHeight="1" x14ac:dyDescent="0.2">
      <c r="A20" s="18" t="s">
        <v>15</v>
      </c>
      <c r="B20" s="20" t="s">
        <v>30</v>
      </c>
      <c r="C20" s="33">
        <f t="shared" si="0"/>
        <v>48</v>
      </c>
      <c r="D20" s="31">
        <v>10</v>
      </c>
      <c r="E20" s="23">
        <v>20.833300000000001</v>
      </c>
      <c r="F20" s="30">
        <v>0</v>
      </c>
      <c r="G20" s="23">
        <v>0</v>
      </c>
      <c r="H20" s="24">
        <v>8</v>
      </c>
      <c r="I20" s="23">
        <v>16.666699999999999</v>
      </c>
      <c r="J20" s="30">
        <v>2</v>
      </c>
      <c r="K20" s="23">
        <v>4.1669999999999998</v>
      </c>
      <c r="L20" s="30">
        <v>25</v>
      </c>
      <c r="M20" s="23">
        <v>52.083300000000001</v>
      </c>
      <c r="N20" s="30">
        <v>0</v>
      </c>
      <c r="O20" s="23">
        <v>0</v>
      </c>
      <c r="P20" s="25">
        <v>3</v>
      </c>
      <c r="Q20" s="26">
        <v>6.25</v>
      </c>
      <c r="R20" s="31">
        <v>3</v>
      </c>
      <c r="S20" s="26">
        <v>6.25</v>
      </c>
      <c r="T20" s="22">
        <v>2</v>
      </c>
      <c r="U20" s="27">
        <v>4.1666999999999996</v>
      </c>
      <c r="V20" s="28">
        <v>720</v>
      </c>
      <c r="W20" s="29">
        <v>100</v>
      </c>
    </row>
    <row r="21" spans="1:23" s="19" customFormat="1" ht="15" customHeight="1" x14ac:dyDescent="0.2">
      <c r="A21" s="18" t="s">
        <v>15</v>
      </c>
      <c r="B21" s="65" t="s">
        <v>31</v>
      </c>
      <c r="C21" s="54">
        <f t="shared" si="0"/>
        <v>443</v>
      </c>
      <c r="D21" s="67">
        <v>4</v>
      </c>
      <c r="E21" s="56">
        <v>0.90290000000000004</v>
      </c>
      <c r="F21" s="57">
        <v>7</v>
      </c>
      <c r="G21" s="56">
        <v>1.5801400000000001</v>
      </c>
      <c r="H21" s="58">
        <v>53</v>
      </c>
      <c r="I21" s="56">
        <v>11.963900000000001</v>
      </c>
      <c r="J21" s="57">
        <v>131</v>
      </c>
      <c r="K21" s="56">
        <v>29.571000000000002</v>
      </c>
      <c r="L21" s="57">
        <v>230</v>
      </c>
      <c r="M21" s="56">
        <v>51.918700000000001</v>
      </c>
      <c r="N21" s="57">
        <v>0</v>
      </c>
      <c r="O21" s="56">
        <v>0</v>
      </c>
      <c r="P21" s="66">
        <v>18</v>
      </c>
      <c r="Q21" s="60">
        <v>4.0632000000000001</v>
      </c>
      <c r="R21" s="55">
        <v>17</v>
      </c>
      <c r="S21" s="60">
        <v>3.8374999999999999</v>
      </c>
      <c r="T21" s="67">
        <v>13</v>
      </c>
      <c r="U21" s="62">
        <v>2.9344999999999999</v>
      </c>
      <c r="V21" s="63">
        <v>4081</v>
      </c>
      <c r="W21" s="64">
        <v>99.706000000000003</v>
      </c>
    </row>
    <row r="22" spans="1:23" s="19" customFormat="1" ht="15" customHeight="1" x14ac:dyDescent="0.2">
      <c r="A22" s="18" t="s">
        <v>15</v>
      </c>
      <c r="B22" s="20" t="s">
        <v>32</v>
      </c>
      <c r="C22" s="21">
        <f t="shared" si="0"/>
        <v>376</v>
      </c>
      <c r="D22" s="22">
        <v>0</v>
      </c>
      <c r="E22" s="23">
        <v>0</v>
      </c>
      <c r="F22" s="30">
        <v>2</v>
      </c>
      <c r="G22" s="23">
        <v>0.53190999999999999</v>
      </c>
      <c r="H22" s="30">
        <v>15</v>
      </c>
      <c r="I22" s="23">
        <v>3.9893999999999998</v>
      </c>
      <c r="J22" s="24">
        <v>94</v>
      </c>
      <c r="K22" s="23">
        <v>25</v>
      </c>
      <c r="L22" s="24">
        <v>236</v>
      </c>
      <c r="M22" s="23">
        <v>62.765999999999998</v>
      </c>
      <c r="N22" s="24">
        <v>0</v>
      </c>
      <c r="O22" s="23">
        <v>0</v>
      </c>
      <c r="P22" s="32">
        <v>29</v>
      </c>
      <c r="Q22" s="26">
        <v>7.7127999999999997</v>
      </c>
      <c r="R22" s="31">
        <v>7</v>
      </c>
      <c r="S22" s="26">
        <v>1.8616999999999999</v>
      </c>
      <c r="T22" s="31">
        <v>7</v>
      </c>
      <c r="U22" s="27">
        <v>1.8616999999999999</v>
      </c>
      <c r="V22" s="28">
        <v>1879</v>
      </c>
      <c r="W22" s="29">
        <v>100</v>
      </c>
    </row>
    <row r="23" spans="1:23" s="19" customFormat="1" ht="15" customHeight="1" x14ac:dyDescent="0.2">
      <c r="A23" s="18" t="s">
        <v>15</v>
      </c>
      <c r="B23" s="65" t="s">
        <v>29</v>
      </c>
      <c r="C23" s="54">
        <f t="shared" si="0"/>
        <v>363</v>
      </c>
      <c r="D23" s="55">
        <v>1</v>
      </c>
      <c r="E23" s="56">
        <v>0.27550000000000002</v>
      </c>
      <c r="F23" s="57">
        <v>0</v>
      </c>
      <c r="G23" s="56">
        <v>0</v>
      </c>
      <c r="H23" s="57">
        <v>17</v>
      </c>
      <c r="I23" s="56">
        <v>4.6832000000000003</v>
      </c>
      <c r="J23" s="57">
        <v>121</v>
      </c>
      <c r="K23" s="56">
        <v>33.332999999999998</v>
      </c>
      <c r="L23" s="57">
        <v>193</v>
      </c>
      <c r="M23" s="56">
        <v>53.167999999999999</v>
      </c>
      <c r="N23" s="57">
        <v>1</v>
      </c>
      <c r="O23" s="56">
        <v>0.27548</v>
      </c>
      <c r="P23" s="66">
        <v>30</v>
      </c>
      <c r="Q23" s="60">
        <v>8.2645</v>
      </c>
      <c r="R23" s="67">
        <v>3</v>
      </c>
      <c r="S23" s="60">
        <v>0.82640000000000002</v>
      </c>
      <c r="T23" s="55">
        <v>10</v>
      </c>
      <c r="U23" s="62">
        <v>2.7547999999999999</v>
      </c>
      <c r="V23" s="63">
        <v>1365</v>
      </c>
      <c r="W23" s="64">
        <v>100</v>
      </c>
    </row>
    <row r="24" spans="1:23" s="19" customFormat="1" ht="15" customHeight="1" x14ac:dyDescent="0.2">
      <c r="A24" s="18" t="s">
        <v>15</v>
      </c>
      <c r="B24" s="20" t="s">
        <v>33</v>
      </c>
      <c r="C24" s="21">
        <f t="shared" si="0"/>
        <v>391</v>
      </c>
      <c r="D24" s="31">
        <v>3</v>
      </c>
      <c r="E24" s="23">
        <v>0.76729999999999998</v>
      </c>
      <c r="F24" s="24">
        <v>0</v>
      </c>
      <c r="G24" s="23">
        <v>0</v>
      </c>
      <c r="H24" s="30">
        <v>68</v>
      </c>
      <c r="I24" s="23">
        <v>17.391300000000001</v>
      </c>
      <c r="J24" s="24">
        <v>48</v>
      </c>
      <c r="K24" s="23">
        <v>12.276</v>
      </c>
      <c r="L24" s="24">
        <v>223</v>
      </c>
      <c r="M24" s="23">
        <v>57.033200000000001</v>
      </c>
      <c r="N24" s="24">
        <v>1</v>
      </c>
      <c r="O24" s="23">
        <v>0.25574999999999998</v>
      </c>
      <c r="P24" s="32">
        <v>48</v>
      </c>
      <c r="Q24" s="26">
        <v>12.276199999999999</v>
      </c>
      <c r="R24" s="31">
        <v>5</v>
      </c>
      <c r="S24" s="26">
        <v>1.2787999999999999</v>
      </c>
      <c r="T24" s="22">
        <v>23</v>
      </c>
      <c r="U24" s="27">
        <v>5.8823999999999996</v>
      </c>
      <c r="V24" s="28">
        <v>1356</v>
      </c>
      <c r="W24" s="29">
        <v>100</v>
      </c>
    </row>
    <row r="25" spans="1:23" s="19" customFormat="1" ht="15" customHeight="1" x14ac:dyDescent="0.2">
      <c r="A25" s="18" t="s">
        <v>15</v>
      </c>
      <c r="B25" s="65" t="s">
        <v>34</v>
      </c>
      <c r="C25" s="68">
        <f t="shared" si="0"/>
        <v>442</v>
      </c>
      <c r="D25" s="55">
        <v>0</v>
      </c>
      <c r="E25" s="56">
        <v>0</v>
      </c>
      <c r="F25" s="57">
        <v>1</v>
      </c>
      <c r="G25" s="56">
        <v>0.22624</v>
      </c>
      <c r="H25" s="57">
        <v>19</v>
      </c>
      <c r="I25" s="56">
        <v>4.2986000000000004</v>
      </c>
      <c r="J25" s="57">
        <v>265</v>
      </c>
      <c r="K25" s="56">
        <v>59.954999999999998</v>
      </c>
      <c r="L25" s="58">
        <v>135</v>
      </c>
      <c r="M25" s="56">
        <v>30.542999999999999</v>
      </c>
      <c r="N25" s="57">
        <v>1</v>
      </c>
      <c r="O25" s="56">
        <v>0.22624</v>
      </c>
      <c r="P25" s="66">
        <v>21</v>
      </c>
      <c r="Q25" s="60">
        <v>4.7511000000000001</v>
      </c>
      <c r="R25" s="55">
        <v>19</v>
      </c>
      <c r="S25" s="60">
        <v>4.2986000000000004</v>
      </c>
      <c r="T25" s="55">
        <v>8</v>
      </c>
      <c r="U25" s="62">
        <v>1.81</v>
      </c>
      <c r="V25" s="63">
        <v>1407</v>
      </c>
      <c r="W25" s="64">
        <v>100</v>
      </c>
    </row>
    <row r="26" spans="1:23" s="19" customFormat="1" ht="15" customHeight="1" x14ac:dyDescent="0.2">
      <c r="A26" s="18" t="s">
        <v>15</v>
      </c>
      <c r="B26" s="20" t="s">
        <v>35</v>
      </c>
      <c r="C26" s="21">
        <f t="shared" si="0"/>
        <v>42</v>
      </c>
      <c r="D26" s="22">
        <v>0</v>
      </c>
      <c r="E26" s="23">
        <v>0</v>
      </c>
      <c r="F26" s="30">
        <v>0</v>
      </c>
      <c r="G26" s="23">
        <v>0</v>
      </c>
      <c r="H26" s="30">
        <v>0</v>
      </c>
      <c r="I26" s="23">
        <v>0</v>
      </c>
      <c r="J26" s="24">
        <v>41</v>
      </c>
      <c r="K26" s="23">
        <v>97.619</v>
      </c>
      <c r="L26" s="24">
        <v>1</v>
      </c>
      <c r="M26" s="23">
        <v>2.3809999999999998</v>
      </c>
      <c r="N26" s="30">
        <v>0</v>
      </c>
      <c r="O26" s="23">
        <v>0</v>
      </c>
      <c r="P26" s="32">
        <v>0</v>
      </c>
      <c r="Q26" s="26">
        <v>0</v>
      </c>
      <c r="R26" s="22">
        <v>5</v>
      </c>
      <c r="S26" s="26">
        <v>11.9048</v>
      </c>
      <c r="T26" s="22">
        <v>0</v>
      </c>
      <c r="U26" s="27">
        <v>0</v>
      </c>
      <c r="V26" s="28">
        <v>1367</v>
      </c>
      <c r="W26" s="29">
        <v>100</v>
      </c>
    </row>
    <row r="27" spans="1:23" s="19" customFormat="1" ht="15" customHeight="1" x14ac:dyDescent="0.2">
      <c r="A27" s="18" t="s">
        <v>15</v>
      </c>
      <c r="B27" s="65" t="s">
        <v>38</v>
      </c>
      <c r="C27" s="68">
        <f t="shared" si="0"/>
        <v>155</v>
      </c>
      <c r="D27" s="67">
        <v>1</v>
      </c>
      <c r="E27" s="56">
        <v>0.6452</v>
      </c>
      <c r="F27" s="57">
        <v>0</v>
      </c>
      <c r="G27" s="56">
        <v>0</v>
      </c>
      <c r="H27" s="57">
        <v>0</v>
      </c>
      <c r="I27" s="56">
        <v>0</v>
      </c>
      <c r="J27" s="57">
        <v>11</v>
      </c>
      <c r="K27" s="56">
        <v>7.0970000000000004</v>
      </c>
      <c r="L27" s="58">
        <v>141</v>
      </c>
      <c r="M27" s="56">
        <v>90.967699999999994</v>
      </c>
      <c r="N27" s="57">
        <v>0</v>
      </c>
      <c r="O27" s="56">
        <v>0</v>
      </c>
      <c r="P27" s="66">
        <v>2</v>
      </c>
      <c r="Q27" s="60">
        <v>1.2903</v>
      </c>
      <c r="R27" s="67">
        <v>15</v>
      </c>
      <c r="S27" s="60">
        <v>9.6774000000000004</v>
      </c>
      <c r="T27" s="55">
        <v>4</v>
      </c>
      <c r="U27" s="62">
        <v>2.5806</v>
      </c>
      <c r="V27" s="63">
        <v>589</v>
      </c>
      <c r="W27" s="64">
        <v>100</v>
      </c>
    </row>
    <row r="28" spans="1:23" s="19" customFormat="1" ht="15" customHeight="1" x14ac:dyDescent="0.2">
      <c r="A28" s="18" t="s">
        <v>15</v>
      </c>
      <c r="B28" s="20" t="s">
        <v>37</v>
      </c>
      <c r="C28" s="33">
        <f t="shared" si="0"/>
        <v>195</v>
      </c>
      <c r="D28" s="31">
        <v>1</v>
      </c>
      <c r="E28" s="23">
        <v>0.51280000000000003</v>
      </c>
      <c r="F28" s="24">
        <v>2</v>
      </c>
      <c r="G28" s="23">
        <v>1.0256400000000001</v>
      </c>
      <c r="H28" s="24">
        <v>22</v>
      </c>
      <c r="I28" s="23">
        <v>11.2821</v>
      </c>
      <c r="J28" s="24">
        <v>97</v>
      </c>
      <c r="K28" s="23">
        <v>49.744</v>
      </c>
      <c r="L28" s="30">
        <v>59</v>
      </c>
      <c r="M28" s="23">
        <v>30.256399999999999</v>
      </c>
      <c r="N28" s="24">
        <v>0</v>
      </c>
      <c r="O28" s="23">
        <v>0</v>
      </c>
      <c r="P28" s="25">
        <v>14</v>
      </c>
      <c r="Q28" s="26">
        <v>7.1795</v>
      </c>
      <c r="R28" s="22">
        <v>10</v>
      </c>
      <c r="S28" s="26">
        <v>5.1281999999999996</v>
      </c>
      <c r="T28" s="31">
        <v>15</v>
      </c>
      <c r="U28" s="27">
        <v>7.6923000000000004</v>
      </c>
      <c r="V28" s="28">
        <v>1434</v>
      </c>
      <c r="W28" s="29">
        <v>86.052999999999997</v>
      </c>
    </row>
    <row r="29" spans="1:23" s="19" customFormat="1" ht="15" customHeight="1" x14ac:dyDescent="0.2">
      <c r="A29" s="18" t="s">
        <v>15</v>
      </c>
      <c r="B29" s="65" t="s">
        <v>36</v>
      </c>
      <c r="C29" s="54">
        <f t="shared" si="0"/>
        <v>213</v>
      </c>
      <c r="D29" s="55">
        <v>1</v>
      </c>
      <c r="E29" s="56">
        <v>0.46949999999999997</v>
      </c>
      <c r="F29" s="57">
        <v>1</v>
      </c>
      <c r="G29" s="56">
        <v>0.46948000000000001</v>
      </c>
      <c r="H29" s="58">
        <v>74</v>
      </c>
      <c r="I29" s="56">
        <v>34.741799999999998</v>
      </c>
      <c r="J29" s="57">
        <v>41</v>
      </c>
      <c r="K29" s="56">
        <v>19.248999999999999</v>
      </c>
      <c r="L29" s="58">
        <v>79</v>
      </c>
      <c r="M29" s="56">
        <v>37.089199999999998</v>
      </c>
      <c r="N29" s="57">
        <v>0</v>
      </c>
      <c r="O29" s="56">
        <v>0</v>
      </c>
      <c r="P29" s="66">
        <v>17</v>
      </c>
      <c r="Q29" s="60">
        <v>7.9812000000000003</v>
      </c>
      <c r="R29" s="55">
        <v>28</v>
      </c>
      <c r="S29" s="60">
        <v>13.1455</v>
      </c>
      <c r="T29" s="55">
        <v>36</v>
      </c>
      <c r="U29" s="62">
        <v>16.901399999999999</v>
      </c>
      <c r="V29" s="63">
        <v>1873</v>
      </c>
      <c r="W29" s="64">
        <v>100</v>
      </c>
    </row>
    <row r="30" spans="1:23" s="19" customFormat="1" ht="15" customHeight="1" x14ac:dyDescent="0.2">
      <c r="A30" s="18" t="s">
        <v>15</v>
      </c>
      <c r="B30" s="20" t="s">
        <v>39</v>
      </c>
      <c r="C30" s="21">
        <f t="shared" si="0"/>
        <v>263</v>
      </c>
      <c r="D30" s="31">
        <v>1</v>
      </c>
      <c r="E30" s="23">
        <v>0.38019999999999998</v>
      </c>
      <c r="F30" s="30">
        <v>1</v>
      </c>
      <c r="G30" s="23">
        <v>0.38023000000000001</v>
      </c>
      <c r="H30" s="24">
        <v>6</v>
      </c>
      <c r="I30" s="23">
        <v>2.2814000000000001</v>
      </c>
      <c r="J30" s="24">
        <v>82</v>
      </c>
      <c r="K30" s="23">
        <v>31.178999999999998</v>
      </c>
      <c r="L30" s="24">
        <v>159</v>
      </c>
      <c r="M30" s="23">
        <v>60.456299999999999</v>
      </c>
      <c r="N30" s="24">
        <v>0</v>
      </c>
      <c r="O30" s="23">
        <v>0</v>
      </c>
      <c r="P30" s="25">
        <v>14</v>
      </c>
      <c r="Q30" s="26">
        <v>5.3231999999999999</v>
      </c>
      <c r="R30" s="22">
        <v>2</v>
      </c>
      <c r="S30" s="26">
        <v>0.76049999999999995</v>
      </c>
      <c r="T30" s="31">
        <v>2</v>
      </c>
      <c r="U30" s="27">
        <v>0.76049999999999995</v>
      </c>
      <c r="V30" s="28">
        <v>3616</v>
      </c>
      <c r="W30" s="29">
        <v>99.971999999999994</v>
      </c>
    </row>
    <row r="31" spans="1:23" s="19" customFormat="1" ht="15" customHeight="1" x14ac:dyDescent="0.2">
      <c r="A31" s="18" t="s">
        <v>15</v>
      </c>
      <c r="B31" s="65" t="s">
        <v>40</v>
      </c>
      <c r="C31" s="68">
        <f t="shared" si="0"/>
        <v>195</v>
      </c>
      <c r="D31" s="55">
        <v>9</v>
      </c>
      <c r="E31" s="56">
        <v>4.6154000000000002</v>
      </c>
      <c r="F31" s="58">
        <v>1</v>
      </c>
      <c r="G31" s="56">
        <v>0.51282000000000005</v>
      </c>
      <c r="H31" s="57">
        <v>12</v>
      </c>
      <c r="I31" s="56">
        <v>6.1538000000000004</v>
      </c>
      <c r="J31" s="58">
        <v>98</v>
      </c>
      <c r="K31" s="56">
        <v>50.256</v>
      </c>
      <c r="L31" s="57">
        <v>67</v>
      </c>
      <c r="M31" s="56">
        <v>34.359000000000002</v>
      </c>
      <c r="N31" s="57">
        <v>0</v>
      </c>
      <c r="O31" s="56">
        <v>0</v>
      </c>
      <c r="P31" s="59">
        <v>8</v>
      </c>
      <c r="Q31" s="60">
        <v>4.1025999999999998</v>
      </c>
      <c r="R31" s="55">
        <v>2</v>
      </c>
      <c r="S31" s="60">
        <v>1.0256000000000001</v>
      </c>
      <c r="T31" s="67">
        <v>7</v>
      </c>
      <c r="U31" s="62">
        <v>3.5897000000000001</v>
      </c>
      <c r="V31" s="63">
        <v>2170</v>
      </c>
      <c r="W31" s="64">
        <v>99.953999999999994</v>
      </c>
    </row>
    <row r="32" spans="1:23" s="19" customFormat="1" ht="15" customHeight="1" x14ac:dyDescent="0.2">
      <c r="A32" s="18" t="s">
        <v>15</v>
      </c>
      <c r="B32" s="20" t="s">
        <v>42</v>
      </c>
      <c r="C32" s="21">
        <f t="shared" si="0"/>
        <v>247</v>
      </c>
      <c r="D32" s="22">
        <v>0</v>
      </c>
      <c r="E32" s="23">
        <v>0</v>
      </c>
      <c r="F32" s="24">
        <v>1</v>
      </c>
      <c r="G32" s="23">
        <v>0.40486</v>
      </c>
      <c r="H32" s="24">
        <v>3</v>
      </c>
      <c r="I32" s="23">
        <v>1.2145999999999999</v>
      </c>
      <c r="J32" s="24">
        <v>172</v>
      </c>
      <c r="K32" s="23">
        <v>69.635999999999996</v>
      </c>
      <c r="L32" s="30">
        <v>70</v>
      </c>
      <c r="M32" s="23">
        <v>28.3401</v>
      </c>
      <c r="N32" s="30">
        <v>0</v>
      </c>
      <c r="O32" s="23">
        <v>0</v>
      </c>
      <c r="P32" s="32">
        <v>1</v>
      </c>
      <c r="Q32" s="26">
        <v>0.40489999999999998</v>
      </c>
      <c r="R32" s="31">
        <v>0</v>
      </c>
      <c r="S32" s="26">
        <v>0</v>
      </c>
      <c r="T32" s="22">
        <v>3</v>
      </c>
      <c r="U32" s="27">
        <v>1.2145999999999999</v>
      </c>
      <c r="V32" s="28">
        <v>978</v>
      </c>
      <c r="W32" s="29">
        <v>100</v>
      </c>
    </row>
    <row r="33" spans="1:23" s="19" customFormat="1" ht="15" customHeight="1" x14ac:dyDescent="0.2">
      <c r="A33" s="18" t="s">
        <v>15</v>
      </c>
      <c r="B33" s="65" t="s">
        <v>41</v>
      </c>
      <c r="C33" s="54">
        <f t="shared" si="0"/>
        <v>651</v>
      </c>
      <c r="D33" s="67">
        <v>2</v>
      </c>
      <c r="E33" s="56">
        <v>0.30719999999999997</v>
      </c>
      <c r="F33" s="57">
        <v>0</v>
      </c>
      <c r="G33" s="56">
        <v>0</v>
      </c>
      <c r="H33" s="58">
        <v>11</v>
      </c>
      <c r="I33" s="56">
        <v>1.6897</v>
      </c>
      <c r="J33" s="57">
        <v>240</v>
      </c>
      <c r="K33" s="56">
        <v>36.866</v>
      </c>
      <c r="L33" s="57">
        <v>372</v>
      </c>
      <c r="M33" s="56">
        <v>57.142899999999997</v>
      </c>
      <c r="N33" s="58">
        <v>0</v>
      </c>
      <c r="O33" s="56">
        <v>0</v>
      </c>
      <c r="P33" s="66">
        <v>26</v>
      </c>
      <c r="Q33" s="60">
        <v>3.9939</v>
      </c>
      <c r="R33" s="67">
        <v>14</v>
      </c>
      <c r="S33" s="60">
        <v>2.1505000000000001</v>
      </c>
      <c r="T33" s="67">
        <v>4</v>
      </c>
      <c r="U33" s="62">
        <v>0.61439999999999995</v>
      </c>
      <c r="V33" s="63">
        <v>2372</v>
      </c>
      <c r="W33" s="64">
        <v>100</v>
      </c>
    </row>
    <row r="34" spans="1:23" s="19" customFormat="1" ht="15" customHeight="1" x14ac:dyDescent="0.2">
      <c r="A34" s="18" t="s">
        <v>15</v>
      </c>
      <c r="B34" s="20" t="s">
        <v>43</v>
      </c>
      <c r="C34" s="33">
        <f t="shared" si="0"/>
        <v>17</v>
      </c>
      <c r="D34" s="22">
        <v>2</v>
      </c>
      <c r="E34" s="23">
        <v>11.764699999999999</v>
      </c>
      <c r="F34" s="24">
        <v>0</v>
      </c>
      <c r="G34" s="23">
        <v>0</v>
      </c>
      <c r="H34" s="30">
        <v>1</v>
      </c>
      <c r="I34" s="23">
        <v>5.8823999999999996</v>
      </c>
      <c r="J34" s="24">
        <v>0</v>
      </c>
      <c r="K34" s="23">
        <v>0</v>
      </c>
      <c r="L34" s="30">
        <v>13</v>
      </c>
      <c r="M34" s="23">
        <v>76.470600000000005</v>
      </c>
      <c r="N34" s="30">
        <v>0</v>
      </c>
      <c r="O34" s="23">
        <v>0</v>
      </c>
      <c r="P34" s="25">
        <v>1</v>
      </c>
      <c r="Q34" s="26">
        <v>5.8823999999999996</v>
      </c>
      <c r="R34" s="31">
        <v>0</v>
      </c>
      <c r="S34" s="26">
        <v>0</v>
      </c>
      <c r="T34" s="31">
        <v>1</v>
      </c>
      <c r="U34" s="27">
        <v>5.8823999999999996</v>
      </c>
      <c r="V34" s="28">
        <v>825</v>
      </c>
      <c r="W34" s="29">
        <v>100</v>
      </c>
    </row>
    <row r="35" spans="1:23" s="19" customFormat="1" ht="15" customHeight="1" x14ac:dyDescent="0.2">
      <c r="A35" s="18" t="s">
        <v>15</v>
      </c>
      <c r="B35" s="65" t="s">
        <v>46</v>
      </c>
      <c r="C35" s="68">
        <f t="shared" si="0"/>
        <v>69</v>
      </c>
      <c r="D35" s="67">
        <v>2</v>
      </c>
      <c r="E35" s="56">
        <v>2.8986000000000001</v>
      </c>
      <c r="F35" s="57">
        <v>0</v>
      </c>
      <c r="G35" s="56">
        <v>0</v>
      </c>
      <c r="H35" s="58">
        <v>13</v>
      </c>
      <c r="I35" s="56">
        <v>18.840599999999998</v>
      </c>
      <c r="J35" s="57">
        <v>18</v>
      </c>
      <c r="K35" s="56">
        <v>26.087</v>
      </c>
      <c r="L35" s="58">
        <v>33</v>
      </c>
      <c r="M35" s="56">
        <v>47.826099999999997</v>
      </c>
      <c r="N35" s="57">
        <v>0</v>
      </c>
      <c r="O35" s="56">
        <v>0</v>
      </c>
      <c r="P35" s="66">
        <v>3</v>
      </c>
      <c r="Q35" s="60">
        <v>4.3478000000000003</v>
      </c>
      <c r="R35" s="67">
        <v>0</v>
      </c>
      <c r="S35" s="60">
        <v>0</v>
      </c>
      <c r="T35" s="67">
        <v>2</v>
      </c>
      <c r="U35" s="62">
        <v>2.8986000000000001</v>
      </c>
      <c r="V35" s="63">
        <v>1064</v>
      </c>
      <c r="W35" s="64">
        <v>100</v>
      </c>
    </row>
    <row r="36" spans="1:23" s="19" customFormat="1" ht="15" customHeight="1" x14ac:dyDescent="0.2">
      <c r="A36" s="18" t="s">
        <v>15</v>
      </c>
      <c r="B36" s="20" t="s">
        <v>50</v>
      </c>
      <c r="C36" s="33">
        <f t="shared" si="0"/>
        <v>13</v>
      </c>
      <c r="D36" s="31">
        <v>2</v>
      </c>
      <c r="E36" s="23">
        <v>15.384600000000001</v>
      </c>
      <c r="F36" s="24">
        <v>0</v>
      </c>
      <c r="G36" s="23">
        <v>0</v>
      </c>
      <c r="H36" s="24">
        <v>3</v>
      </c>
      <c r="I36" s="23">
        <v>23.076899999999998</v>
      </c>
      <c r="J36" s="30">
        <v>6</v>
      </c>
      <c r="K36" s="23">
        <v>46.154000000000003</v>
      </c>
      <c r="L36" s="30">
        <v>1</v>
      </c>
      <c r="M36" s="23">
        <v>7.6923000000000004</v>
      </c>
      <c r="N36" s="24">
        <v>0</v>
      </c>
      <c r="O36" s="23">
        <v>0</v>
      </c>
      <c r="P36" s="32">
        <v>1</v>
      </c>
      <c r="Q36" s="26">
        <v>7.6923000000000004</v>
      </c>
      <c r="R36" s="31">
        <v>2</v>
      </c>
      <c r="S36" s="26">
        <v>15.384600000000001</v>
      </c>
      <c r="T36" s="22">
        <v>0</v>
      </c>
      <c r="U36" s="27">
        <v>0</v>
      </c>
      <c r="V36" s="28">
        <v>658</v>
      </c>
      <c r="W36" s="29">
        <v>100</v>
      </c>
    </row>
    <row r="37" spans="1:23" s="19" customFormat="1" ht="15" customHeight="1" x14ac:dyDescent="0.2">
      <c r="A37" s="18" t="s">
        <v>15</v>
      </c>
      <c r="B37" s="65" t="s">
        <v>47</v>
      </c>
      <c r="C37" s="54">
        <f t="shared" si="0"/>
        <v>67</v>
      </c>
      <c r="D37" s="55">
        <v>0</v>
      </c>
      <c r="E37" s="56">
        <v>0</v>
      </c>
      <c r="F37" s="57">
        <v>0</v>
      </c>
      <c r="G37" s="56">
        <v>0</v>
      </c>
      <c r="H37" s="57">
        <v>2</v>
      </c>
      <c r="I37" s="56">
        <v>2.9851000000000001</v>
      </c>
      <c r="J37" s="57">
        <v>9</v>
      </c>
      <c r="K37" s="56">
        <v>13.433</v>
      </c>
      <c r="L37" s="57">
        <v>54</v>
      </c>
      <c r="M37" s="56">
        <v>80.596999999999994</v>
      </c>
      <c r="N37" s="58">
        <v>0</v>
      </c>
      <c r="O37" s="56">
        <v>0</v>
      </c>
      <c r="P37" s="66">
        <v>2</v>
      </c>
      <c r="Q37" s="60">
        <v>2.9851000000000001</v>
      </c>
      <c r="R37" s="67">
        <v>7</v>
      </c>
      <c r="S37" s="60">
        <v>10.447800000000001</v>
      </c>
      <c r="T37" s="55">
        <v>2</v>
      </c>
      <c r="U37" s="62">
        <v>2.9851000000000001</v>
      </c>
      <c r="V37" s="63">
        <v>483</v>
      </c>
      <c r="W37" s="64">
        <v>100</v>
      </c>
    </row>
    <row r="38" spans="1:23" s="19" customFormat="1" ht="15" customHeight="1" x14ac:dyDescent="0.2">
      <c r="A38" s="18" t="s">
        <v>15</v>
      </c>
      <c r="B38" s="20" t="s">
        <v>48</v>
      </c>
      <c r="C38" s="21">
        <f t="shared" si="0"/>
        <v>93</v>
      </c>
      <c r="D38" s="22">
        <v>0</v>
      </c>
      <c r="E38" s="23">
        <v>0</v>
      </c>
      <c r="F38" s="24">
        <v>3</v>
      </c>
      <c r="G38" s="23">
        <v>3.2258100000000001</v>
      </c>
      <c r="H38" s="24">
        <v>11</v>
      </c>
      <c r="I38" s="23">
        <v>11.827999999999999</v>
      </c>
      <c r="J38" s="24">
        <v>45</v>
      </c>
      <c r="K38" s="23">
        <v>48.387</v>
      </c>
      <c r="L38" s="24">
        <v>28</v>
      </c>
      <c r="M38" s="23">
        <v>30.107500000000002</v>
      </c>
      <c r="N38" s="24">
        <v>1</v>
      </c>
      <c r="O38" s="23">
        <v>1.0752699999999999</v>
      </c>
      <c r="P38" s="25">
        <v>5</v>
      </c>
      <c r="Q38" s="26">
        <v>5.3762999999999996</v>
      </c>
      <c r="R38" s="31">
        <v>1</v>
      </c>
      <c r="S38" s="26">
        <v>1.0752999999999999</v>
      </c>
      <c r="T38" s="22">
        <v>0</v>
      </c>
      <c r="U38" s="27">
        <v>0</v>
      </c>
      <c r="V38" s="28">
        <v>2577</v>
      </c>
      <c r="W38" s="29">
        <v>97.748999999999995</v>
      </c>
    </row>
    <row r="39" spans="1:23" s="19" customFormat="1" ht="15" customHeight="1" x14ac:dyDescent="0.2">
      <c r="A39" s="18" t="s">
        <v>15</v>
      </c>
      <c r="B39" s="65" t="s">
        <v>49</v>
      </c>
      <c r="C39" s="54">
        <f t="shared" si="0"/>
        <v>9</v>
      </c>
      <c r="D39" s="67">
        <v>0</v>
      </c>
      <c r="E39" s="56">
        <v>0</v>
      </c>
      <c r="F39" s="57">
        <v>0</v>
      </c>
      <c r="G39" s="56">
        <v>0</v>
      </c>
      <c r="H39" s="58">
        <v>8</v>
      </c>
      <c r="I39" s="56">
        <v>88.888900000000007</v>
      </c>
      <c r="J39" s="57">
        <v>0</v>
      </c>
      <c r="K39" s="56">
        <v>0</v>
      </c>
      <c r="L39" s="58">
        <v>1</v>
      </c>
      <c r="M39" s="56">
        <v>11.1111</v>
      </c>
      <c r="N39" s="57">
        <v>0</v>
      </c>
      <c r="O39" s="56">
        <v>0</v>
      </c>
      <c r="P39" s="66">
        <v>0</v>
      </c>
      <c r="Q39" s="60">
        <v>0</v>
      </c>
      <c r="R39" s="55">
        <v>0</v>
      </c>
      <c r="S39" s="60">
        <v>0</v>
      </c>
      <c r="T39" s="55">
        <v>0</v>
      </c>
      <c r="U39" s="62">
        <v>0</v>
      </c>
      <c r="V39" s="63">
        <v>880</v>
      </c>
      <c r="W39" s="64">
        <v>100</v>
      </c>
    </row>
    <row r="40" spans="1:23" s="19" customFormat="1" ht="15" customHeight="1" x14ac:dyDescent="0.2">
      <c r="A40" s="18" t="s">
        <v>15</v>
      </c>
      <c r="B40" s="20" t="s">
        <v>51</v>
      </c>
      <c r="C40" s="33">
        <f t="shared" si="0"/>
        <v>288</v>
      </c>
      <c r="D40" s="22">
        <v>0</v>
      </c>
      <c r="E40" s="23">
        <v>0</v>
      </c>
      <c r="F40" s="24">
        <v>1</v>
      </c>
      <c r="G40" s="23">
        <v>0.34721999999999997</v>
      </c>
      <c r="H40" s="24">
        <v>27</v>
      </c>
      <c r="I40" s="23">
        <v>9.375</v>
      </c>
      <c r="J40" s="30">
        <v>99</v>
      </c>
      <c r="K40" s="23">
        <v>34.375</v>
      </c>
      <c r="L40" s="30">
        <v>153</v>
      </c>
      <c r="M40" s="23">
        <v>53.125</v>
      </c>
      <c r="N40" s="24">
        <v>0</v>
      </c>
      <c r="O40" s="23">
        <v>0</v>
      </c>
      <c r="P40" s="25">
        <v>8</v>
      </c>
      <c r="Q40" s="26">
        <v>2.7778</v>
      </c>
      <c r="R40" s="31">
        <v>9</v>
      </c>
      <c r="S40" s="26">
        <v>3.125</v>
      </c>
      <c r="T40" s="22">
        <v>2</v>
      </c>
      <c r="U40" s="27">
        <v>0.69440000000000002</v>
      </c>
      <c r="V40" s="28">
        <v>4916</v>
      </c>
      <c r="W40" s="29">
        <v>100</v>
      </c>
    </row>
    <row r="41" spans="1:23" s="19" customFormat="1" ht="15" customHeight="1" x14ac:dyDescent="0.2">
      <c r="A41" s="18" t="s">
        <v>15</v>
      </c>
      <c r="B41" s="65" t="s">
        <v>44</v>
      </c>
      <c r="C41" s="54">
        <f t="shared" si="0"/>
        <v>46</v>
      </c>
      <c r="D41" s="67">
        <v>0</v>
      </c>
      <c r="E41" s="56">
        <v>0</v>
      </c>
      <c r="F41" s="57">
        <v>0</v>
      </c>
      <c r="G41" s="56">
        <v>0</v>
      </c>
      <c r="H41" s="57">
        <v>6</v>
      </c>
      <c r="I41" s="56">
        <v>13.0435</v>
      </c>
      <c r="J41" s="57">
        <v>29</v>
      </c>
      <c r="K41" s="56">
        <v>63.042999999999999</v>
      </c>
      <c r="L41" s="58">
        <v>10</v>
      </c>
      <c r="M41" s="56">
        <v>21.739100000000001</v>
      </c>
      <c r="N41" s="58">
        <v>0</v>
      </c>
      <c r="O41" s="56">
        <v>0</v>
      </c>
      <c r="P41" s="59">
        <v>1</v>
      </c>
      <c r="Q41" s="60">
        <v>2.1739000000000002</v>
      </c>
      <c r="R41" s="55">
        <v>0</v>
      </c>
      <c r="S41" s="60">
        <v>0</v>
      </c>
      <c r="T41" s="67">
        <v>2</v>
      </c>
      <c r="U41" s="62">
        <v>4.3478000000000003</v>
      </c>
      <c r="V41" s="63">
        <v>2618</v>
      </c>
      <c r="W41" s="64">
        <v>100</v>
      </c>
    </row>
    <row r="42" spans="1:23" s="19" customFormat="1" ht="15" customHeight="1" x14ac:dyDescent="0.2">
      <c r="A42" s="18" t="s">
        <v>15</v>
      </c>
      <c r="B42" s="20" t="s">
        <v>45</v>
      </c>
      <c r="C42" s="33">
        <f t="shared" si="0"/>
        <v>20</v>
      </c>
      <c r="D42" s="22">
        <v>4</v>
      </c>
      <c r="E42" s="23">
        <v>20</v>
      </c>
      <c r="F42" s="24">
        <v>0</v>
      </c>
      <c r="G42" s="23">
        <v>0</v>
      </c>
      <c r="H42" s="24">
        <v>1</v>
      </c>
      <c r="I42" s="23">
        <v>5</v>
      </c>
      <c r="J42" s="30">
        <v>1</v>
      </c>
      <c r="K42" s="23">
        <v>5</v>
      </c>
      <c r="L42" s="30">
        <v>14</v>
      </c>
      <c r="M42" s="23">
        <v>70</v>
      </c>
      <c r="N42" s="30">
        <v>0</v>
      </c>
      <c r="O42" s="23">
        <v>0</v>
      </c>
      <c r="P42" s="25">
        <v>0</v>
      </c>
      <c r="Q42" s="26">
        <v>0</v>
      </c>
      <c r="R42" s="31">
        <v>1</v>
      </c>
      <c r="S42" s="26">
        <v>5</v>
      </c>
      <c r="T42" s="22">
        <v>0</v>
      </c>
      <c r="U42" s="27">
        <v>0</v>
      </c>
      <c r="V42" s="28">
        <v>481</v>
      </c>
      <c r="W42" s="29">
        <v>100</v>
      </c>
    </row>
    <row r="43" spans="1:23" s="19" customFormat="1" ht="15" customHeight="1" x14ac:dyDescent="0.2">
      <c r="A43" s="18" t="s">
        <v>15</v>
      </c>
      <c r="B43" s="65" t="s">
        <v>52</v>
      </c>
      <c r="C43" s="54">
        <f t="shared" si="0"/>
        <v>491</v>
      </c>
      <c r="D43" s="55">
        <v>0</v>
      </c>
      <c r="E43" s="56">
        <v>0</v>
      </c>
      <c r="F43" s="57">
        <v>0</v>
      </c>
      <c r="G43" s="56">
        <v>0</v>
      </c>
      <c r="H43" s="58">
        <v>17</v>
      </c>
      <c r="I43" s="56">
        <v>3.4622999999999999</v>
      </c>
      <c r="J43" s="57">
        <v>277</v>
      </c>
      <c r="K43" s="56">
        <v>56.414999999999999</v>
      </c>
      <c r="L43" s="57">
        <v>171</v>
      </c>
      <c r="M43" s="56">
        <v>34.826900000000002</v>
      </c>
      <c r="N43" s="57">
        <v>0</v>
      </c>
      <c r="O43" s="56">
        <v>0</v>
      </c>
      <c r="P43" s="59">
        <v>26</v>
      </c>
      <c r="Q43" s="60">
        <v>5.2953000000000001</v>
      </c>
      <c r="R43" s="67">
        <v>23</v>
      </c>
      <c r="S43" s="60">
        <v>4.6843000000000004</v>
      </c>
      <c r="T43" s="67">
        <v>9</v>
      </c>
      <c r="U43" s="62">
        <v>1.833</v>
      </c>
      <c r="V43" s="63">
        <v>3631</v>
      </c>
      <c r="W43" s="64">
        <v>100</v>
      </c>
    </row>
    <row r="44" spans="1:23" s="19" customFormat="1" ht="15" customHeight="1" x14ac:dyDescent="0.2">
      <c r="A44" s="18" t="s">
        <v>15</v>
      </c>
      <c r="B44" s="20" t="s">
        <v>53</v>
      </c>
      <c r="C44" s="21">
        <f t="shared" si="0"/>
        <v>79</v>
      </c>
      <c r="D44" s="22">
        <v>12</v>
      </c>
      <c r="E44" s="23">
        <v>15.1899</v>
      </c>
      <c r="F44" s="30">
        <v>1</v>
      </c>
      <c r="G44" s="23">
        <v>1.2658199999999999</v>
      </c>
      <c r="H44" s="24">
        <v>6</v>
      </c>
      <c r="I44" s="23">
        <v>7.5949</v>
      </c>
      <c r="J44" s="24">
        <v>22</v>
      </c>
      <c r="K44" s="23">
        <v>27.847999999999999</v>
      </c>
      <c r="L44" s="24">
        <v>33</v>
      </c>
      <c r="M44" s="23">
        <v>41.772199999999998</v>
      </c>
      <c r="N44" s="30">
        <v>0</v>
      </c>
      <c r="O44" s="23">
        <v>0</v>
      </c>
      <c r="P44" s="32">
        <v>5</v>
      </c>
      <c r="Q44" s="26">
        <v>6.3291000000000004</v>
      </c>
      <c r="R44" s="31">
        <v>5</v>
      </c>
      <c r="S44" s="26">
        <v>6.3291000000000004</v>
      </c>
      <c r="T44" s="31">
        <v>3</v>
      </c>
      <c r="U44" s="27">
        <v>3.7974999999999999</v>
      </c>
      <c r="V44" s="28">
        <v>1815</v>
      </c>
      <c r="W44" s="29">
        <v>100</v>
      </c>
    </row>
    <row r="45" spans="1:23" s="19" customFormat="1" ht="15" customHeight="1" x14ac:dyDescent="0.2">
      <c r="A45" s="18" t="s">
        <v>15</v>
      </c>
      <c r="B45" s="65" t="s">
        <v>54</v>
      </c>
      <c r="C45" s="54">
        <f t="shared" si="0"/>
        <v>170</v>
      </c>
      <c r="D45" s="67">
        <v>4</v>
      </c>
      <c r="E45" s="56">
        <v>2.3529</v>
      </c>
      <c r="F45" s="57">
        <v>6</v>
      </c>
      <c r="G45" s="56">
        <v>3.5294099999999999</v>
      </c>
      <c r="H45" s="58">
        <v>34</v>
      </c>
      <c r="I45" s="56">
        <v>20</v>
      </c>
      <c r="J45" s="57">
        <v>14</v>
      </c>
      <c r="K45" s="56">
        <v>8.2349999999999994</v>
      </c>
      <c r="L45" s="58">
        <v>93</v>
      </c>
      <c r="M45" s="56">
        <v>54.7059</v>
      </c>
      <c r="N45" s="57">
        <v>0</v>
      </c>
      <c r="O45" s="56">
        <v>0</v>
      </c>
      <c r="P45" s="59">
        <v>19</v>
      </c>
      <c r="Q45" s="60">
        <v>11.176500000000001</v>
      </c>
      <c r="R45" s="55">
        <v>9</v>
      </c>
      <c r="S45" s="60">
        <v>5.2941000000000003</v>
      </c>
      <c r="T45" s="67">
        <v>31</v>
      </c>
      <c r="U45" s="62">
        <v>18.235299999999999</v>
      </c>
      <c r="V45" s="63">
        <v>1283</v>
      </c>
      <c r="W45" s="64">
        <v>100</v>
      </c>
    </row>
    <row r="46" spans="1:23" s="19" customFormat="1" ht="15" customHeight="1" x14ac:dyDescent="0.2">
      <c r="A46" s="18" t="s">
        <v>15</v>
      </c>
      <c r="B46" s="20" t="s">
        <v>55</v>
      </c>
      <c r="C46" s="21">
        <f t="shared" si="0"/>
        <v>181</v>
      </c>
      <c r="D46" s="22">
        <v>0</v>
      </c>
      <c r="E46" s="23">
        <v>0</v>
      </c>
      <c r="F46" s="24">
        <v>1</v>
      </c>
      <c r="G46" s="23">
        <v>0.55249000000000004</v>
      </c>
      <c r="H46" s="24">
        <v>6</v>
      </c>
      <c r="I46" s="23">
        <v>3.3149000000000002</v>
      </c>
      <c r="J46" s="24">
        <v>103</v>
      </c>
      <c r="K46" s="23">
        <v>56.905999999999999</v>
      </c>
      <c r="L46" s="30">
        <v>56</v>
      </c>
      <c r="M46" s="23">
        <v>30.9392</v>
      </c>
      <c r="N46" s="30">
        <v>0</v>
      </c>
      <c r="O46" s="23">
        <v>0</v>
      </c>
      <c r="P46" s="32">
        <v>15</v>
      </c>
      <c r="Q46" s="26">
        <v>8.2873000000000001</v>
      </c>
      <c r="R46" s="22">
        <v>5</v>
      </c>
      <c r="S46" s="26">
        <v>2.7624</v>
      </c>
      <c r="T46" s="22">
        <v>1</v>
      </c>
      <c r="U46" s="27">
        <v>0.55249999999999999</v>
      </c>
      <c r="V46" s="28">
        <v>3027</v>
      </c>
      <c r="W46" s="29">
        <v>92.798000000000002</v>
      </c>
    </row>
    <row r="47" spans="1:23" s="19" customFormat="1" ht="15" customHeight="1" x14ac:dyDescent="0.2">
      <c r="A47" s="18" t="s">
        <v>15</v>
      </c>
      <c r="B47" s="65" t="s">
        <v>56</v>
      </c>
      <c r="C47" s="68">
        <f t="shared" si="0"/>
        <v>123</v>
      </c>
      <c r="D47" s="55">
        <v>2</v>
      </c>
      <c r="E47" s="56">
        <v>1.6259999999999999</v>
      </c>
      <c r="F47" s="58">
        <v>0</v>
      </c>
      <c r="G47" s="56">
        <v>0</v>
      </c>
      <c r="H47" s="58">
        <v>40</v>
      </c>
      <c r="I47" s="56">
        <v>32.520299999999999</v>
      </c>
      <c r="J47" s="58">
        <v>27</v>
      </c>
      <c r="K47" s="56">
        <v>21.951000000000001</v>
      </c>
      <c r="L47" s="58">
        <v>48</v>
      </c>
      <c r="M47" s="56">
        <v>39.0244</v>
      </c>
      <c r="N47" s="57">
        <v>0</v>
      </c>
      <c r="O47" s="56">
        <v>0</v>
      </c>
      <c r="P47" s="59">
        <v>6</v>
      </c>
      <c r="Q47" s="60">
        <v>4.8780000000000001</v>
      </c>
      <c r="R47" s="67">
        <v>10</v>
      </c>
      <c r="S47" s="60">
        <v>8.1301000000000005</v>
      </c>
      <c r="T47" s="55">
        <v>16</v>
      </c>
      <c r="U47" s="62">
        <v>13.008100000000001</v>
      </c>
      <c r="V47" s="63">
        <v>308</v>
      </c>
      <c r="W47" s="64">
        <v>100</v>
      </c>
    </row>
    <row r="48" spans="1:23" s="19" customFormat="1" ht="15" customHeight="1" x14ac:dyDescent="0.2">
      <c r="A48" s="18" t="s">
        <v>15</v>
      </c>
      <c r="B48" s="20" t="s">
        <v>57</v>
      </c>
      <c r="C48" s="21">
        <f t="shared" si="0"/>
        <v>141</v>
      </c>
      <c r="D48" s="31">
        <v>0</v>
      </c>
      <c r="E48" s="23">
        <v>0</v>
      </c>
      <c r="F48" s="24">
        <v>1</v>
      </c>
      <c r="G48" s="23">
        <v>0.70921999999999996</v>
      </c>
      <c r="H48" s="30">
        <v>4</v>
      </c>
      <c r="I48" s="23">
        <v>2.8369</v>
      </c>
      <c r="J48" s="24">
        <v>100</v>
      </c>
      <c r="K48" s="23">
        <v>70.921999999999997</v>
      </c>
      <c r="L48" s="24">
        <v>34</v>
      </c>
      <c r="M48" s="23">
        <v>24.113499999999998</v>
      </c>
      <c r="N48" s="30">
        <v>0</v>
      </c>
      <c r="O48" s="23">
        <v>0</v>
      </c>
      <c r="P48" s="32">
        <v>2</v>
      </c>
      <c r="Q48" s="26">
        <v>1.4184000000000001</v>
      </c>
      <c r="R48" s="31">
        <v>4</v>
      </c>
      <c r="S48" s="26">
        <v>2.8369</v>
      </c>
      <c r="T48" s="31">
        <v>1</v>
      </c>
      <c r="U48" s="27">
        <v>0.70920000000000005</v>
      </c>
      <c r="V48" s="28">
        <v>1236</v>
      </c>
      <c r="W48" s="29">
        <v>100</v>
      </c>
    </row>
    <row r="49" spans="1:25" s="19" customFormat="1" ht="15" customHeight="1" x14ac:dyDescent="0.2">
      <c r="A49" s="18" t="s">
        <v>15</v>
      </c>
      <c r="B49" s="65" t="s">
        <v>58</v>
      </c>
      <c r="C49" s="68">
        <f t="shared" si="0"/>
        <v>28</v>
      </c>
      <c r="D49" s="55">
        <v>6</v>
      </c>
      <c r="E49" s="56">
        <v>21.428599999999999</v>
      </c>
      <c r="F49" s="57">
        <v>0</v>
      </c>
      <c r="G49" s="56">
        <v>0</v>
      </c>
      <c r="H49" s="57">
        <v>0</v>
      </c>
      <c r="I49" s="56">
        <v>0</v>
      </c>
      <c r="J49" s="57">
        <v>0</v>
      </c>
      <c r="K49" s="56">
        <v>0</v>
      </c>
      <c r="L49" s="58">
        <v>13</v>
      </c>
      <c r="M49" s="56">
        <v>46.428600000000003</v>
      </c>
      <c r="N49" s="58">
        <v>1</v>
      </c>
      <c r="O49" s="56">
        <v>3.5714299999999999</v>
      </c>
      <c r="P49" s="59">
        <v>8</v>
      </c>
      <c r="Q49" s="60">
        <v>28.571400000000001</v>
      </c>
      <c r="R49" s="67">
        <v>0</v>
      </c>
      <c r="S49" s="60">
        <v>0</v>
      </c>
      <c r="T49" s="67">
        <v>0</v>
      </c>
      <c r="U49" s="62">
        <v>0</v>
      </c>
      <c r="V49" s="63">
        <v>688</v>
      </c>
      <c r="W49" s="64">
        <v>100</v>
      </c>
    </row>
    <row r="50" spans="1:25" s="19" customFormat="1" ht="15" customHeight="1" x14ac:dyDescent="0.2">
      <c r="A50" s="18" t="s">
        <v>15</v>
      </c>
      <c r="B50" s="20" t="s">
        <v>59</v>
      </c>
      <c r="C50" s="21">
        <f t="shared" si="0"/>
        <v>196</v>
      </c>
      <c r="D50" s="22">
        <v>0</v>
      </c>
      <c r="E50" s="23">
        <v>0</v>
      </c>
      <c r="F50" s="24">
        <v>0</v>
      </c>
      <c r="G50" s="23">
        <v>0</v>
      </c>
      <c r="H50" s="30">
        <v>6</v>
      </c>
      <c r="I50" s="23">
        <v>3.0611999999999999</v>
      </c>
      <c r="J50" s="24">
        <v>88</v>
      </c>
      <c r="K50" s="23">
        <v>44.898000000000003</v>
      </c>
      <c r="L50" s="24">
        <v>95</v>
      </c>
      <c r="M50" s="23">
        <v>48.4694</v>
      </c>
      <c r="N50" s="30">
        <v>0</v>
      </c>
      <c r="O50" s="23">
        <v>0</v>
      </c>
      <c r="P50" s="32">
        <v>7</v>
      </c>
      <c r="Q50" s="26">
        <v>3.5714000000000001</v>
      </c>
      <c r="R50" s="22">
        <v>3</v>
      </c>
      <c r="S50" s="26">
        <v>1.5306</v>
      </c>
      <c r="T50" s="22">
        <v>2</v>
      </c>
      <c r="U50" s="27">
        <v>1.0204</v>
      </c>
      <c r="V50" s="28">
        <v>1818</v>
      </c>
      <c r="W50" s="29">
        <v>100</v>
      </c>
    </row>
    <row r="51" spans="1:25" s="19" customFormat="1" ht="15" customHeight="1" x14ac:dyDescent="0.2">
      <c r="A51" s="18" t="s">
        <v>15</v>
      </c>
      <c r="B51" s="65" t="s">
        <v>60</v>
      </c>
      <c r="C51" s="54">
        <f t="shared" si="0"/>
        <v>1250</v>
      </c>
      <c r="D51" s="55">
        <v>0</v>
      </c>
      <c r="E51" s="56">
        <v>0</v>
      </c>
      <c r="F51" s="58">
        <v>5</v>
      </c>
      <c r="G51" s="56">
        <v>0.4</v>
      </c>
      <c r="H51" s="57">
        <v>664</v>
      </c>
      <c r="I51" s="56">
        <v>53.12</v>
      </c>
      <c r="J51" s="57">
        <v>268</v>
      </c>
      <c r="K51" s="56">
        <v>21.44</v>
      </c>
      <c r="L51" s="57">
        <v>282</v>
      </c>
      <c r="M51" s="56">
        <v>22.56</v>
      </c>
      <c r="N51" s="58">
        <v>0</v>
      </c>
      <c r="O51" s="56">
        <v>0</v>
      </c>
      <c r="P51" s="59">
        <v>31</v>
      </c>
      <c r="Q51" s="60">
        <v>2.48</v>
      </c>
      <c r="R51" s="55">
        <v>116</v>
      </c>
      <c r="S51" s="60">
        <v>9.2799999999999994</v>
      </c>
      <c r="T51" s="55">
        <v>120</v>
      </c>
      <c r="U51" s="62">
        <v>9.6</v>
      </c>
      <c r="V51" s="63">
        <v>8616</v>
      </c>
      <c r="W51" s="64">
        <v>100</v>
      </c>
    </row>
    <row r="52" spans="1:25" s="19" customFormat="1" ht="15" customHeight="1" x14ac:dyDescent="0.2">
      <c r="A52" s="18" t="s">
        <v>15</v>
      </c>
      <c r="B52" s="20" t="s">
        <v>61</v>
      </c>
      <c r="C52" s="21">
        <f t="shared" si="0"/>
        <v>30</v>
      </c>
      <c r="D52" s="31">
        <v>0</v>
      </c>
      <c r="E52" s="23">
        <v>0</v>
      </c>
      <c r="F52" s="24">
        <v>1</v>
      </c>
      <c r="G52" s="23">
        <v>3.3333300000000001</v>
      </c>
      <c r="H52" s="30">
        <v>2</v>
      </c>
      <c r="I52" s="23">
        <v>6.6666999999999996</v>
      </c>
      <c r="J52" s="30">
        <v>3</v>
      </c>
      <c r="K52" s="23">
        <v>10</v>
      </c>
      <c r="L52" s="24">
        <v>23</v>
      </c>
      <c r="M52" s="23">
        <v>76.666700000000006</v>
      </c>
      <c r="N52" s="30">
        <v>0</v>
      </c>
      <c r="O52" s="23">
        <v>0</v>
      </c>
      <c r="P52" s="25">
        <v>1</v>
      </c>
      <c r="Q52" s="26">
        <v>3.3332999999999999</v>
      </c>
      <c r="R52" s="22">
        <v>0</v>
      </c>
      <c r="S52" s="26">
        <v>0</v>
      </c>
      <c r="T52" s="22">
        <v>1</v>
      </c>
      <c r="U52" s="27">
        <v>3.3332999999999999</v>
      </c>
      <c r="V52" s="28">
        <v>1009</v>
      </c>
      <c r="W52" s="29">
        <v>100</v>
      </c>
    </row>
    <row r="53" spans="1:25" s="19" customFormat="1" ht="15" customHeight="1" x14ac:dyDescent="0.2">
      <c r="A53" s="18" t="s">
        <v>15</v>
      </c>
      <c r="B53" s="65" t="s">
        <v>62</v>
      </c>
      <c r="C53" s="68">
        <f t="shared" si="0"/>
        <v>80</v>
      </c>
      <c r="D53" s="67">
        <v>1</v>
      </c>
      <c r="E53" s="56">
        <v>1.25</v>
      </c>
      <c r="F53" s="57">
        <v>0</v>
      </c>
      <c r="G53" s="56">
        <v>0</v>
      </c>
      <c r="H53" s="58">
        <v>1</v>
      </c>
      <c r="I53" s="56">
        <v>1.25</v>
      </c>
      <c r="J53" s="57">
        <v>0</v>
      </c>
      <c r="K53" s="56">
        <v>0</v>
      </c>
      <c r="L53" s="58">
        <v>77</v>
      </c>
      <c r="M53" s="56">
        <v>96.25</v>
      </c>
      <c r="N53" s="58">
        <v>0</v>
      </c>
      <c r="O53" s="56">
        <v>0</v>
      </c>
      <c r="P53" s="59">
        <v>1</v>
      </c>
      <c r="Q53" s="60">
        <v>1.25</v>
      </c>
      <c r="R53" s="67">
        <v>17</v>
      </c>
      <c r="S53" s="60">
        <v>21.25</v>
      </c>
      <c r="T53" s="55">
        <v>0</v>
      </c>
      <c r="U53" s="62">
        <v>0</v>
      </c>
      <c r="V53" s="63">
        <v>306</v>
      </c>
      <c r="W53" s="64">
        <v>100</v>
      </c>
    </row>
    <row r="54" spans="1:25" s="19" customFormat="1" ht="15" customHeight="1" x14ac:dyDescent="0.2">
      <c r="A54" s="18" t="s">
        <v>15</v>
      </c>
      <c r="B54" s="20" t="s">
        <v>63</v>
      </c>
      <c r="C54" s="21">
        <f t="shared" si="0"/>
        <v>143</v>
      </c>
      <c r="D54" s="31">
        <v>0</v>
      </c>
      <c r="E54" s="23">
        <v>0</v>
      </c>
      <c r="F54" s="24">
        <v>0</v>
      </c>
      <c r="G54" s="34">
        <v>0</v>
      </c>
      <c r="H54" s="30">
        <v>8</v>
      </c>
      <c r="I54" s="34">
        <v>5.5944000000000003</v>
      </c>
      <c r="J54" s="24">
        <v>83</v>
      </c>
      <c r="K54" s="23">
        <v>58.042000000000002</v>
      </c>
      <c r="L54" s="24">
        <v>42</v>
      </c>
      <c r="M54" s="23">
        <v>29.3706</v>
      </c>
      <c r="N54" s="24">
        <v>0</v>
      </c>
      <c r="O54" s="23">
        <v>0</v>
      </c>
      <c r="P54" s="32">
        <v>10</v>
      </c>
      <c r="Q54" s="26">
        <v>6.9930000000000003</v>
      </c>
      <c r="R54" s="22">
        <v>2</v>
      </c>
      <c r="S54" s="26">
        <v>1.3986000000000001</v>
      </c>
      <c r="T54" s="31">
        <v>6</v>
      </c>
      <c r="U54" s="27">
        <v>4.1958000000000002</v>
      </c>
      <c r="V54" s="28">
        <v>1971</v>
      </c>
      <c r="W54" s="29">
        <v>100</v>
      </c>
    </row>
    <row r="55" spans="1:25" s="19" customFormat="1" ht="15" customHeight="1" x14ac:dyDescent="0.2">
      <c r="A55" s="18" t="s">
        <v>15</v>
      </c>
      <c r="B55" s="65" t="s">
        <v>64</v>
      </c>
      <c r="C55" s="54">
        <f t="shared" si="0"/>
        <v>662</v>
      </c>
      <c r="D55" s="55">
        <v>10</v>
      </c>
      <c r="E55" s="56">
        <v>1.5105999999999999</v>
      </c>
      <c r="F55" s="57">
        <v>5</v>
      </c>
      <c r="G55" s="56">
        <v>0.75529000000000002</v>
      </c>
      <c r="H55" s="58">
        <v>210</v>
      </c>
      <c r="I55" s="56">
        <v>31.722100000000001</v>
      </c>
      <c r="J55" s="58">
        <v>31</v>
      </c>
      <c r="K55" s="56">
        <v>4.6829999999999998</v>
      </c>
      <c r="L55" s="57">
        <v>358</v>
      </c>
      <c r="M55" s="56">
        <v>54.078499999999998</v>
      </c>
      <c r="N55" s="57">
        <v>2</v>
      </c>
      <c r="O55" s="56">
        <v>0.30210999999999999</v>
      </c>
      <c r="P55" s="66">
        <v>46</v>
      </c>
      <c r="Q55" s="60">
        <v>6.9485999999999999</v>
      </c>
      <c r="R55" s="55">
        <v>31</v>
      </c>
      <c r="S55" s="60">
        <v>4.6828000000000003</v>
      </c>
      <c r="T55" s="67">
        <v>65</v>
      </c>
      <c r="U55" s="62">
        <v>9.8186999999999998</v>
      </c>
      <c r="V55" s="63">
        <v>2305</v>
      </c>
      <c r="W55" s="64">
        <v>100</v>
      </c>
    </row>
    <row r="56" spans="1:25" s="19" customFormat="1" ht="15" customHeight="1" x14ac:dyDescent="0.2">
      <c r="A56" s="18" t="s">
        <v>15</v>
      </c>
      <c r="B56" s="20" t="s">
        <v>65</v>
      </c>
      <c r="C56" s="21">
        <f t="shared" si="0"/>
        <v>80</v>
      </c>
      <c r="D56" s="22">
        <v>0</v>
      </c>
      <c r="E56" s="23">
        <v>0</v>
      </c>
      <c r="F56" s="24">
        <v>0</v>
      </c>
      <c r="G56" s="23">
        <v>0</v>
      </c>
      <c r="H56" s="24">
        <v>1</v>
      </c>
      <c r="I56" s="23">
        <v>1.25</v>
      </c>
      <c r="J56" s="30">
        <v>19</v>
      </c>
      <c r="K56" s="23">
        <v>23.75</v>
      </c>
      <c r="L56" s="24">
        <v>57</v>
      </c>
      <c r="M56" s="23">
        <v>71.25</v>
      </c>
      <c r="N56" s="30">
        <v>0</v>
      </c>
      <c r="O56" s="23">
        <v>0</v>
      </c>
      <c r="P56" s="25">
        <v>3</v>
      </c>
      <c r="Q56" s="26">
        <v>3.75</v>
      </c>
      <c r="R56" s="31">
        <v>2</v>
      </c>
      <c r="S56" s="26">
        <v>2.5</v>
      </c>
      <c r="T56" s="31">
        <v>0</v>
      </c>
      <c r="U56" s="27">
        <v>0</v>
      </c>
      <c r="V56" s="28">
        <v>720</v>
      </c>
      <c r="W56" s="29">
        <v>100</v>
      </c>
    </row>
    <row r="57" spans="1:25" s="19" customFormat="1" ht="15" customHeight="1" x14ac:dyDescent="0.2">
      <c r="A57" s="18" t="s">
        <v>15</v>
      </c>
      <c r="B57" s="65" t="s">
        <v>66</v>
      </c>
      <c r="C57" s="54">
        <f t="shared" si="0"/>
        <v>627</v>
      </c>
      <c r="D57" s="55">
        <v>6</v>
      </c>
      <c r="E57" s="56">
        <v>0.95689999999999997</v>
      </c>
      <c r="F57" s="58">
        <v>1</v>
      </c>
      <c r="G57" s="56">
        <v>0.15948999999999999</v>
      </c>
      <c r="H57" s="57">
        <v>65</v>
      </c>
      <c r="I57" s="56">
        <v>10.3668</v>
      </c>
      <c r="J57" s="57">
        <v>219</v>
      </c>
      <c r="K57" s="56">
        <v>34.927999999999997</v>
      </c>
      <c r="L57" s="57">
        <v>287</v>
      </c>
      <c r="M57" s="56">
        <v>45.773499999999999</v>
      </c>
      <c r="N57" s="57">
        <v>1</v>
      </c>
      <c r="O57" s="56">
        <v>0.15948999999999999</v>
      </c>
      <c r="P57" s="66">
        <v>48</v>
      </c>
      <c r="Q57" s="60">
        <v>7.6555</v>
      </c>
      <c r="R57" s="67">
        <v>8</v>
      </c>
      <c r="S57" s="60">
        <v>1.2759</v>
      </c>
      <c r="T57" s="67">
        <v>16</v>
      </c>
      <c r="U57" s="62">
        <v>2.5518000000000001</v>
      </c>
      <c r="V57" s="63">
        <v>2232</v>
      </c>
      <c r="W57" s="64">
        <v>100</v>
      </c>
    </row>
    <row r="58" spans="1:25" s="19" customFormat="1" ht="15" customHeight="1" thickBot="1" x14ac:dyDescent="0.25">
      <c r="A58" s="18" t="s">
        <v>15</v>
      </c>
      <c r="B58" s="35" t="s">
        <v>67</v>
      </c>
      <c r="C58" s="69">
        <f t="shared" si="0"/>
        <v>27</v>
      </c>
      <c r="D58" s="70">
        <v>5</v>
      </c>
      <c r="E58" s="37">
        <v>18.5185</v>
      </c>
      <c r="F58" s="38">
        <v>0</v>
      </c>
      <c r="G58" s="37">
        <v>0</v>
      </c>
      <c r="H58" s="39">
        <v>2</v>
      </c>
      <c r="I58" s="37">
        <v>7.4074</v>
      </c>
      <c r="J58" s="38">
        <v>1</v>
      </c>
      <c r="K58" s="37">
        <v>3.7040000000000002</v>
      </c>
      <c r="L58" s="38">
        <v>18</v>
      </c>
      <c r="M58" s="37">
        <v>66.666700000000006</v>
      </c>
      <c r="N58" s="38">
        <v>0</v>
      </c>
      <c r="O58" s="37">
        <v>0</v>
      </c>
      <c r="P58" s="40">
        <v>1</v>
      </c>
      <c r="Q58" s="41">
        <v>3.7037</v>
      </c>
      <c r="R58" s="36">
        <v>1</v>
      </c>
      <c r="S58" s="41">
        <v>3.7037</v>
      </c>
      <c r="T58" s="36">
        <v>0</v>
      </c>
      <c r="U58" s="42">
        <v>0</v>
      </c>
      <c r="V58" s="43">
        <v>365</v>
      </c>
      <c r="W58" s="44">
        <v>100</v>
      </c>
    </row>
    <row r="59" spans="1:25" s="46" customFormat="1" ht="15" customHeight="1" x14ac:dyDescent="0.2">
      <c r="A59" s="48"/>
      <c r="B59" s="52"/>
      <c r="C59" s="45"/>
      <c r="D59" s="45"/>
      <c r="E59" s="45"/>
      <c r="F59" s="45"/>
      <c r="G59" s="45"/>
      <c r="H59" s="45"/>
      <c r="I59" s="45"/>
      <c r="J59" s="45"/>
      <c r="K59" s="45"/>
      <c r="L59" s="45"/>
      <c r="M59" s="45"/>
      <c r="N59" s="45"/>
      <c r="O59" s="45"/>
      <c r="P59" s="45"/>
      <c r="Q59" s="45"/>
      <c r="R59" s="45"/>
      <c r="S59" s="45"/>
      <c r="T59" s="50"/>
      <c r="U59" s="51"/>
      <c r="V59" s="45"/>
      <c r="W59" s="45"/>
    </row>
    <row r="60" spans="1:25" s="19" customFormat="1" ht="15" customHeight="1" x14ac:dyDescent="0.2">
      <c r="A60" s="18"/>
      <c r="B60" s="72" t="s">
        <v>71</v>
      </c>
      <c r="C60" s="100"/>
      <c r="D60" s="100"/>
      <c r="E60" s="100"/>
      <c r="F60" s="100"/>
      <c r="G60" s="100"/>
      <c r="H60" s="101"/>
      <c r="I60" s="101"/>
      <c r="J60" s="101"/>
      <c r="K60" s="101"/>
      <c r="L60" s="101"/>
      <c r="M60" s="101"/>
      <c r="N60" s="101"/>
      <c r="O60" s="101"/>
      <c r="P60" s="101"/>
      <c r="Q60" s="101"/>
      <c r="R60" s="101"/>
      <c r="S60" s="101"/>
      <c r="T60" s="101"/>
      <c r="U60" s="101"/>
      <c r="V60" s="100"/>
      <c r="W60" s="100"/>
      <c r="X60" s="101"/>
      <c r="Y60" s="101"/>
    </row>
    <row r="61" spans="1:25" s="46" customFormat="1" ht="15" customHeight="1" x14ac:dyDescent="0.2">
      <c r="A61" s="48"/>
      <c r="B61" s="49" t="str">
        <f>CONCATENATE("NOTE: Table reads (for US Totals):  Of all ",IF(ISTEXT(C7),LEFT(C7,3),TEXT(C7,"#,##0"))," public school male students ", A7, ", ",IF(ISTEXT(R7),LEFT(R7,3),TEXT(R7,"#,##0"))," (",TEXT(S7,"0.0"),"%) were students with disabilities served under Section 504.")</f>
        <v>NOTE: Table reads (for US Totals):  Of all 10,524 public school male students not served under IDEA subjected to physical restraint, 463 (4.4%) were students with disabilities served under Section 504.</v>
      </c>
      <c r="C61" s="45"/>
      <c r="D61" s="45"/>
      <c r="E61" s="45"/>
      <c r="F61" s="45"/>
      <c r="G61" s="45"/>
      <c r="H61" s="45"/>
      <c r="I61" s="45"/>
      <c r="J61" s="45"/>
      <c r="K61" s="45"/>
      <c r="L61" s="45"/>
      <c r="M61" s="45"/>
      <c r="N61" s="45"/>
      <c r="O61" s="45"/>
      <c r="P61" s="45"/>
      <c r="Q61" s="45"/>
      <c r="R61" s="45"/>
      <c r="S61" s="45"/>
      <c r="T61" s="45"/>
      <c r="U61" s="45"/>
      <c r="V61" s="50"/>
      <c r="W61" s="51"/>
    </row>
    <row r="62" spans="1:25" s="19" customFormat="1" ht="15" customHeight="1" x14ac:dyDescent="0.2">
      <c r="A62" s="18"/>
      <c r="B62" s="49" t="str">
        <f>CONCATENATE("            Table reads (for US Race/Ethnicity):  Of all ",TEXT(A3,"#,##0")," male public school students ",(A7), ", ",TEXT(D7,"#,##0")," (",TEXT(E7,"0.0"),"%) were American Indian or Alaska Native.")</f>
        <v xml:space="preserve">            Table reads (for US Race/Ethnicity):  Of all 10,524 male public school students not served under IDEA subjected to physical restraint, 119 (1.1%) were American Indian or Alaska Native.</v>
      </c>
      <c r="C62" s="100"/>
      <c r="D62" s="100"/>
      <c r="E62" s="100"/>
      <c r="F62" s="100"/>
      <c r="G62" s="100"/>
      <c r="H62" s="101"/>
      <c r="I62" s="101"/>
      <c r="J62" s="101"/>
      <c r="K62" s="101"/>
      <c r="L62" s="101"/>
      <c r="M62" s="101"/>
      <c r="N62" s="101"/>
      <c r="O62" s="101"/>
      <c r="P62" s="101"/>
      <c r="Q62" s="101"/>
      <c r="R62" s="101"/>
      <c r="S62" s="101"/>
      <c r="T62" s="101"/>
      <c r="U62" s="101"/>
      <c r="V62" s="100"/>
      <c r="W62" s="100"/>
      <c r="X62" s="101"/>
      <c r="Y62" s="101"/>
    </row>
    <row r="63" spans="1:25" s="19" customFormat="1" ht="15" customHeight="1" x14ac:dyDescent="0.2">
      <c r="A63" s="18"/>
      <c r="B63" s="78" t="s">
        <v>74</v>
      </c>
      <c r="C63" s="78"/>
      <c r="D63" s="78"/>
      <c r="E63" s="78"/>
      <c r="F63" s="78"/>
      <c r="G63" s="78"/>
      <c r="H63" s="78"/>
      <c r="I63" s="78"/>
      <c r="J63" s="78"/>
      <c r="K63" s="78"/>
      <c r="L63" s="78"/>
      <c r="M63" s="78"/>
      <c r="N63" s="78"/>
      <c r="O63" s="78"/>
      <c r="P63" s="78"/>
      <c r="Q63" s="78"/>
      <c r="R63" s="78"/>
      <c r="S63" s="78"/>
      <c r="T63" s="78"/>
      <c r="U63" s="78"/>
      <c r="V63" s="78"/>
      <c r="W63" s="78"/>
    </row>
    <row r="64" spans="1:25" s="46" customFormat="1" ht="14.1" customHeight="1" x14ac:dyDescent="0.2">
      <c r="B64" s="78" t="s">
        <v>76</v>
      </c>
      <c r="C64" s="78"/>
      <c r="D64" s="78"/>
      <c r="E64" s="78"/>
      <c r="F64" s="78"/>
      <c r="G64" s="78"/>
      <c r="H64" s="78"/>
      <c r="I64" s="78"/>
      <c r="J64" s="78"/>
      <c r="K64" s="78"/>
      <c r="L64" s="78"/>
      <c r="M64" s="78"/>
      <c r="N64" s="78"/>
      <c r="O64" s="78"/>
      <c r="P64" s="78"/>
      <c r="Q64" s="78"/>
      <c r="R64" s="78"/>
      <c r="S64" s="78"/>
      <c r="T64" s="78"/>
      <c r="U64" s="78"/>
      <c r="V64" s="78"/>
      <c r="W64" s="78"/>
    </row>
    <row r="65" spans="1:23" s="46" customFormat="1" ht="15" customHeight="1" x14ac:dyDescent="0.2">
      <c r="A65" s="48"/>
      <c r="B65" s="45"/>
      <c r="C65" s="45"/>
      <c r="D65" s="45"/>
      <c r="E65" s="45"/>
      <c r="F65" s="45"/>
      <c r="G65" s="45"/>
      <c r="H65" s="45"/>
      <c r="I65" s="45"/>
      <c r="J65" s="45"/>
      <c r="K65" s="45"/>
      <c r="L65" s="45"/>
      <c r="M65" s="45"/>
      <c r="N65" s="45"/>
      <c r="O65" s="45"/>
      <c r="P65" s="45"/>
      <c r="Q65" s="45"/>
      <c r="R65" s="45"/>
      <c r="S65" s="45"/>
      <c r="T65" s="50"/>
      <c r="U65" s="51"/>
      <c r="V65" s="45"/>
      <c r="W65" s="45"/>
    </row>
    <row r="66" spans="1:23" s="46" customFormat="1" ht="15" customHeight="1" x14ac:dyDescent="0.2">
      <c r="A66" s="48"/>
      <c r="B66" s="45"/>
      <c r="C66" s="45"/>
      <c r="D66" s="45"/>
      <c r="E66" s="45"/>
      <c r="F66" s="45"/>
      <c r="G66" s="45"/>
      <c r="H66" s="45"/>
      <c r="I66" s="45"/>
      <c r="J66" s="45"/>
      <c r="K66" s="45"/>
      <c r="L66" s="45"/>
      <c r="M66" s="45"/>
      <c r="N66" s="45"/>
      <c r="O66" s="45"/>
      <c r="P66" s="45"/>
      <c r="Q66" s="45"/>
      <c r="R66" s="45"/>
      <c r="S66" s="45"/>
      <c r="T66" s="50"/>
      <c r="U66" s="51"/>
      <c r="V66" s="45"/>
      <c r="W66" s="45"/>
    </row>
    <row r="67" spans="1:23" s="46" customFormat="1" ht="15" customHeight="1" x14ac:dyDescent="0.2">
      <c r="A67" s="48"/>
      <c r="B67" s="1"/>
      <c r="C67" s="1"/>
      <c r="D67" s="1"/>
      <c r="E67" s="1"/>
      <c r="F67" s="1"/>
      <c r="G67" s="1"/>
      <c r="H67" s="1"/>
      <c r="I67" s="1"/>
      <c r="J67" s="1"/>
      <c r="K67" s="1"/>
      <c r="L67" s="1"/>
      <c r="M67" s="1"/>
      <c r="N67" s="1"/>
      <c r="O67" s="1"/>
      <c r="P67" s="1"/>
      <c r="Q67" s="1"/>
      <c r="R67" s="1"/>
      <c r="S67" s="1"/>
      <c r="T67" s="3"/>
      <c r="U67" s="4"/>
      <c r="V67" s="1"/>
      <c r="W67" s="1"/>
    </row>
  </sheetData>
  <mergeCells count="16">
    <mergeCell ref="B63:W63"/>
    <mergeCell ref="B64:W64"/>
    <mergeCell ref="B4:B5"/>
    <mergeCell ref="R4:S5"/>
    <mergeCell ref="T4:U5"/>
    <mergeCell ref="V4:V5"/>
    <mergeCell ref="C4:C5"/>
    <mergeCell ref="W4:W5"/>
    <mergeCell ref="N5:O5"/>
    <mergeCell ref="P5:Q5"/>
    <mergeCell ref="D4:Q4"/>
    <mergeCell ref="D5:E5"/>
    <mergeCell ref="F5:G5"/>
    <mergeCell ref="H5:I5"/>
    <mergeCell ref="J5:K5"/>
    <mergeCell ref="L5:M5"/>
  </mergeCells>
  <printOptions horizontalCentered="1"/>
  <pageMargins left="0.25" right="0.25" top="1" bottom="1" header="0.5" footer="0.5"/>
  <pageSetup paperSize="3" scale="69" orientation="landscape" horizontalDpi="4294967292" verticalDpi="429496729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Y67"/>
  <sheetViews>
    <sheetView showGridLines="0" zoomScale="80" zoomScaleNormal="80" workbookViewId="0"/>
  </sheetViews>
  <sheetFormatPr defaultColWidth="12.1640625" defaultRowHeight="15" customHeight="1" x14ac:dyDescent="0.2"/>
  <cols>
    <col min="1" max="1" width="3.33203125" style="7" customWidth="1"/>
    <col min="2" max="2" width="21.83203125" style="1" customWidth="1"/>
    <col min="3" max="19" width="14.83203125" style="1" customWidth="1"/>
    <col min="20" max="20" width="14.83203125" style="3" customWidth="1"/>
    <col min="21" max="21" width="14.83203125" style="4" customWidth="1"/>
    <col min="22" max="23" width="14.83203125" style="1" customWidth="1"/>
    <col min="24" max="16384" width="12.1640625" style="5"/>
  </cols>
  <sheetData>
    <row r="2" spans="1:23" s="2" customFormat="1" ht="15" customHeight="1" x14ac:dyDescent="0.25">
      <c r="A2" s="6"/>
      <c r="B2" s="76" t="str">
        <f>CONCATENATE("Number and percentage of public school female students ",A7, ", by race/ethnicity, whether served under Section 504, and English proficiency, by state: School Year 2015-16")</f>
        <v>Number and percentage of public school female students not served under IDEA subjected to physical restraint, by race/ethnicity, whether served under Section 504, and English proficiency, by state: School Year 2015-16</v>
      </c>
      <c r="C2" s="76"/>
      <c r="D2" s="76"/>
      <c r="E2" s="76"/>
      <c r="F2" s="76"/>
      <c r="G2" s="76"/>
      <c r="H2" s="76"/>
      <c r="I2" s="76"/>
      <c r="J2" s="76"/>
      <c r="K2" s="76"/>
      <c r="L2" s="76"/>
      <c r="M2" s="76"/>
      <c r="N2" s="76"/>
      <c r="O2" s="76"/>
      <c r="P2" s="76"/>
      <c r="Q2" s="76"/>
      <c r="R2" s="76"/>
      <c r="S2" s="76"/>
      <c r="T2" s="76"/>
      <c r="U2" s="76"/>
    </row>
    <row r="3" spans="1:23" s="1" customFormat="1" ht="15" customHeight="1" thickBot="1" x14ac:dyDescent="0.3">
      <c r="A3" s="73">
        <f>C7</f>
        <v>3735</v>
      </c>
      <c r="B3" s="75"/>
      <c r="C3" s="74"/>
      <c r="D3" s="74"/>
      <c r="E3" s="74"/>
      <c r="F3" s="74"/>
      <c r="G3" s="74"/>
      <c r="H3" s="74"/>
      <c r="I3" s="74"/>
      <c r="J3" s="74"/>
      <c r="K3" s="74"/>
      <c r="L3" s="74"/>
      <c r="M3" s="74"/>
      <c r="N3" s="74"/>
      <c r="O3" s="74"/>
      <c r="P3" s="74"/>
      <c r="Q3" s="74"/>
      <c r="R3" s="74"/>
      <c r="S3" s="74"/>
      <c r="T3" s="74"/>
      <c r="U3" s="3"/>
      <c r="V3" s="74"/>
      <c r="W3" s="74"/>
    </row>
    <row r="4" spans="1:23" s="9" customFormat="1" ht="24.95" customHeight="1" x14ac:dyDescent="0.2">
      <c r="A4" s="8"/>
      <c r="B4" s="86" t="s">
        <v>0</v>
      </c>
      <c r="C4" s="88" t="s">
        <v>10</v>
      </c>
      <c r="D4" s="90" t="s">
        <v>82</v>
      </c>
      <c r="E4" s="91"/>
      <c r="F4" s="91"/>
      <c r="G4" s="91"/>
      <c r="H4" s="91"/>
      <c r="I4" s="91"/>
      <c r="J4" s="91"/>
      <c r="K4" s="91"/>
      <c r="L4" s="91"/>
      <c r="M4" s="91"/>
      <c r="N4" s="91"/>
      <c r="O4" s="91"/>
      <c r="P4" s="91"/>
      <c r="Q4" s="92"/>
      <c r="R4" s="93" t="s">
        <v>16</v>
      </c>
      <c r="S4" s="94"/>
      <c r="T4" s="93" t="s">
        <v>11</v>
      </c>
      <c r="U4" s="94"/>
      <c r="V4" s="97" t="s">
        <v>14</v>
      </c>
      <c r="W4" s="79" t="s">
        <v>12</v>
      </c>
    </row>
    <row r="5" spans="1:23" s="9" customFormat="1" ht="24.95" customHeight="1" x14ac:dyDescent="0.2">
      <c r="A5" s="8"/>
      <c r="B5" s="87"/>
      <c r="C5" s="89"/>
      <c r="D5" s="81" t="s">
        <v>1</v>
      </c>
      <c r="E5" s="82"/>
      <c r="F5" s="83" t="s">
        <v>2</v>
      </c>
      <c r="G5" s="82"/>
      <c r="H5" s="84" t="s">
        <v>3</v>
      </c>
      <c r="I5" s="82"/>
      <c r="J5" s="84" t="s">
        <v>4</v>
      </c>
      <c r="K5" s="82"/>
      <c r="L5" s="84" t="s">
        <v>5</v>
      </c>
      <c r="M5" s="82"/>
      <c r="N5" s="84" t="s">
        <v>6</v>
      </c>
      <c r="O5" s="82"/>
      <c r="P5" s="84" t="s">
        <v>7</v>
      </c>
      <c r="Q5" s="85"/>
      <c r="R5" s="95"/>
      <c r="S5" s="96"/>
      <c r="T5" s="95"/>
      <c r="U5" s="96"/>
      <c r="V5" s="98"/>
      <c r="W5" s="80"/>
    </row>
    <row r="6" spans="1:23" s="9" customFormat="1" ht="15" customHeight="1" thickBot="1" x14ac:dyDescent="0.25">
      <c r="A6" s="8"/>
      <c r="B6" s="10"/>
      <c r="C6" s="47"/>
      <c r="D6" s="11" t="s">
        <v>8</v>
      </c>
      <c r="E6" s="12" t="s">
        <v>13</v>
      </c>
      <c r="F6" s="13" t="s">
        <v>8</v>
      </c>
      <c r="G6" s="12" t="s">
        <v>13</v>
      </c>
      <c r="H6" s="13" t="s">
        <v>8</v>
      </c>
      <c r="I6" s="12" t="s">
        <v>13</v>
      </c>
      <c r="J6" s="13" t="s">
        <v>8</v>
      </c>
      <c r="K6" s="12" t="s">
        <v>13</v>
      </c>
      <c r="L6" s="13" t="s">
        <v>8</v>
      </c>
      <c r="M6" s="12" t="s">
        <v>13</v>
      </c>
      <c r="N6" s="13" t="s">
        <v>8</v>
      </c>
      <c r="O6" s="12" t="s">
        <v>13</v>
      </c>
      <c r="P6" s="13" t="s">
        <v>8</v>
      </c>
      <c r="Q6" s="14" t="s">
        <v>13</v>
      </c>
      <c r="R6" s="11" t="s">
        <v>8</v>
      </c>
      <c r="S6" s="15" t="s">
        <v>79</v>
      </c>
      <c r="T6" s="13" t="s">
        <v>8</v>
      </c>
      <c r="U6" s="15" t="s">
        <v>79</v>
      </c>
      <c r="V6" s="16"/>
      <c r="W6" s="17"/>
    </row>
    <row r="7" spans="1:23" s="19" customFormat="1" ht="15" customHeight="1" x14ac:dyDescent="0.2">
      <c r="A7" s="18" t="str">
        <f>[3]Total!A7</f>
        <v>not served under IDEA subjected to physical restraint</v>
      </c>
      <c r="B7" s="53" t="s">
        <v>9</v>
      </c>
      <c r="C7" s="54">
        <f>D7+F7+H7+J7+L7+N7+P7</f>
        <v>3735</v>
      </c>
      <c r="D7" s="55">
        <v>37</v>
      </c>
      <c r="E7" s="56">
        <v>0.99060000000000004</v>
      </c>
      <c r="F7" s="57">
        <v>13</v>
      </c>
      <c r="G7" s="56">
        <v>0.34805999999999998</v>
      </c>
      <c r="H7" s="57">
        <v>635</v>
      </c>
      <c r="I7" s="56">
        <v>17.001300000000001</v>
      </c>
      <c r="J7" s="57">
        <v>1605</v>
      </c>
      <c r="K7" s="56">
        <v>42.971899999999998</v>
      </c>
      <c r="L7" s="57">
        <v>1242</v>
      </c>
      <c r="M7" s="56">
        <v>33.253</v>
      </c>
      <c r="N7" s="58">
        <v>3</v>
      </c>
      <c r="O7" s="56">
        <v>8.0320000000000003E-2</v>
      </c>
      <c r="P7" s="59">
        <v>200</v>
      </c>
      <c r="Q7" s="60">
        <v>5.3548</v>
      </c>
      <c r="R7" s="61">
        <v>130</v>
      </c>
      <c r="S7" s="60">
        <v>3.4805999999999999</v>
      </c>
      <c r="T7" s="61">
        <v>132</v>
      </c>
      <c r="U7" s="62">
        <v>3.5341</v>
      </c>
      <c r="V7" s="63">
        <v>96360</v>
      </c>
      <c r="W7" s="64">
        <v>99.322999999999993</v>
      </c>
    </row>
    <row r="8" spans="1:23" s="19" customFormat="1" ht="15" customHeight="1" x14ac:dyDescent="0.2">
      <c r="A8" s="18" t="s">
        <v>15</v>
      </c>
      <c r="B8" s="20" t="s">
        <v>18</v>
      </c>
      <c r="C8" s="21">
        <f t="shared" ref="C8:C58" si="0">D8+F8+H8+J8+L8+N8+P8</f>
        <v>118</v>
      </c>
      <c r="D8" s="22">
        <v>0</v>
      </c>
      <c r="E8" s="23">
        <v>0</v>
      </c>
      <c r="F8" s="24">
        <v>0</v>
      </c>
      <c r="G8" s="23">
        <v>0</v>
      </c>
      <c r="H8" s="30">
        <v>0</v>
      </c>
      <c r="I8" s="23">
        <v>0</v>
      </c>
      <c r="J8" s="24">
        <v>70</v>
      </c>
      <c r="K8" s="23">
        <v>59.322000000000003</v>
      </c>
      <c r="L8" s="24">
        <v>45</v>
      </c>
      <c r="M8" s="23">
        <v>38.136000000000003</v>
      </c>
      <c r="N8" s="24">
        <v>0</v>
      </c>
      <c r="O8" s="23">
        <v>0</v>
      </c>
      <c r="P8" s="32">
        <v>3</v>
      </c>
      <c r="Q8" s="26">
        <v>2.5424000000000002</v>
      </c>
      <c r="R8" s="22">
        <v>1</v>
      </c>
      <c r="S8" s="26">
        <v>0.84750000000000003</v>
      </c>
      <c r="T8" s="31">
        <v>0</v>
      </c>
      <c r="U8" s="27">
        <v>0</v>
      </c>
      <c r="V8" s="28">
        <v>1400</v>
      </c>
      <c r="W8" s="29">
        <v>100</v>
      </c>
    </row>
    <row r="9" spans="1:23" s="19" customFormat="1" ht="15" customHeight="1" x14ac:dyDescent="0.2">
      <c r="A9" s="18" t="s">
        <v>15</v>
      </c>
      <c r="B9" s="65" t="s">
        <v>17</v>
      </c>
      <c r="C9" s="54">
        <f t="shared" si="0"/>
        <v>11</v>
      </c>
      <c r="D9" s="55">
        <v>6</v>
      </c>
      <c r="E9" s="56">
        <v>54.545499999999997</v>
      </c>
      <c r="F9" s="57">
        <v>0</v>
      </c>
      <c r="G9" s="56">
        <v>0</v>
      </c>
      <c r="H9" s="57">
        <v>0</v>
      </c>
      <c r="I9" s="56">
        <v>0</v>
      </c>
      <c r="J9" s="58">
        <v>0</v>
      </c>
      <c r="K9" s="56">
        <v>0</v>
      </c>
      <c r="L9" s="58">
        <v>4</v>
      </c>
      <c r="M9" s="56">
        <v>36.363999999999997</v>
      </c>
      <c r="N9" s="57">
        <v>0</v>
      </c>
      <c r="O9" s="56">
        <v>0</v>
      </c>
      <c r="P9" s="66">
        <v>1</v>
      </c>
      <c r="Q9" s="60">
        <v>9.0908999999999995</v>
      </c>
      <c r="R9" s="67">
        <v>0</v>
      </c>
      <c r="S9" s="60">
        <v>0</v>
      </c>
      <c r="T9" s="67">
        <v>4</v>
      </c>
      <c r="U9" s="62">
        <v>36.363599999999998</v>
      </c>
      <c r="V9" s="63">
        <v>503</v>
      </c>
      <c r="W9" s="64">
        <v>100</v>
      </c>
    </row>
    <row r="10" spans="1:23" s="19" customFormat="1" ht="15" customHeight="1" x14ac:dyDescent="0.2">
      <c r="A10" s="18" t="s">
        <v>15</v>
      </c>
      <c r="B10" s="20" t="s">
        <v>20</v>
      </c>
      <c r="C10" s="21">
        <f t="shared" si="0"/>
        <v>37</v>
      </c>
      <c r="D10" s="31">
        <v>2</v>
      </c>
      <c r="E10" s="23">
        <v>5.4054000000000002</v>
      </c>
      <c r="F10" s="24">
        <v>0</v>
      </c>
      <c r="G10" s="23">
        <v>0</v>
      </c>
      <c r="H10" s="30">
        <v>9</v>
      </c>
      <c r="I10" s="23">
        <v>24.324300000000001</v>
      </c>
      <c r="J10" s="24">
        <v>8</v>
      </c>
      <c r="K10" s="23">
        <v>21.621600000000001</v>
      </c>
      <c r="L10" s="30">
        <v>15</v>
      </c>
      <c r="M10" s="23">
        <v>40.540999999999997</v>
      </c>
      <c r="N10" s="30">
        <v>0</v>
      </c>
      <c r="O10" s="23">
        <v>0</v>
      </c>
      <c r="P10" s="25">
        <v>3</v>
      </c>
      <c r="Q10" s="26">
        <v>8.1081000000000003</v>
      </c>
      <c r="R10" s="31">
        <v>2</v>
      </c>
      <c r="S10" s="26">
        <v>5.4054000000000002</v>
      </c>
      <c r="T10" s="31">
        <v>0</v>
      </c>
      <c r="U10" s="27">
        <v>0</v>
      </c>
      <c r="V10" s="28">
        <v>1977</v>
      </c>
      <c r="W10" s="29">
        <v>100</v>
      </c>
    </row>
    <row r="11" spans="1:23" s="19" customFormat="1" ht="15" customHeight="1" x14ac:dyDescent="0.2">
      <c r="A11" s="18" t="s">
        <v>15</v>
      </c>
      <c r="B11" s="65" t="s">
        <v>19</v>
      </c>
      <c r="C11" s="54">
        <f t="shared" si="0"/>
        <v>49</v>
      </c>
      <c r="D11" s="55">
        <v>0</v>
      </c>
      <c r="E11" s="56">
        <v>0</v>
      </c>
      <c r="F11" s="58">
        <v>0</v>
      </c>
      <c r="G11" s="56">
        <v>0</v>
      </c>
      <c r="H11" s="57">
        <v>1</v>
      </c>
      <c r="I11" s="56">
        <v>2.0407999999999999</v>
      </c>
      <c r="J11" s="57">
        <v>22</v>
      </c>
      <c r="K11" s="56">
        <v>44.898000000000003</v>
      </c>
      <c r="L11" s="57">
        <v>26</v>
      </c>
      <c r="M11" s="56">
        <v>53.061</v>
      </c>
      <c r="N11" s="57">
        <v>0</v>
      </c>
      <c r="O11" s="56">
        <v>0</v>
      </c>
      <c r="P11" s="66">
        <v>0</v>
      </c>
      <c r="Q11" s="60">
        <v>0</v>
      </c>
      <c r="R11" s="67">
        <v>0</v>
      </c>
      <c r="S11" s="60">
        <v>0</v>
      </c>
      <c r="T11" s="55">
        <v>0</v>
      </c>
      <c r="U11" s="62">
        <v>0</v>
      </c>
      <c r="V11" s="63">
        <v>1092</v>
      </c>
      <c r="W11" s="64">
        <v>100</v>
      </c>
    </row>
    <row r="12" spans="1:23" s="19" customFormat="1" ht="15" customHeight="1" x14ac:dyDescent="0.2">
      <c r="A12" s="18" t="s">
        <v>15</v>
      </c>
      <c r="B12" s="20" t="s">
        <v>21</v>
      </c>
      <c r="C12" s="21">
        <f t="shared" si="0"/>
        <v>79</v>
      </c>
      <c r="D12" s="22">
        <v>2</v>
      </c>
      <c r="E12" s="23">
        <v>2.5316000000000001</v>
      </c>
      <c r="F12" s="30">
        <v>1</v>
      </c>
      <c r="G12" s="23">
        <v>1.2658199999999999</v>
      </c>
      <c r="H12" s="24">
        <v>43</v>
      </c>
      <c r="I12" s="23">
        <v>54.430399999999999</v>
      </c>
      <c r="J12" s="24">
        <v>19</v>
      </c>
      <c r="K12" s="23">
        <v>24.050599999999999</v>
      </c>
      <c r="L12" s="24">
        <v>10</v>
      </c>
      <c r="M12" s="23">
        <v>12.657999999999999</v>
      </c>
      <c r="N12" s="30">
        <v>0</v>
      </c>
      <c r="O12" s="23">
        <v>0</v>
      </c>
      <c r="P12" s="32">
        <v>4</v>
      </c>
      <c r="Q12" s="26">
        <v>5.0632999999999999</v>
      </c>
      <c r="R12" s="31">
        <v>3</v>
      </c>
      <c r="S12" s="26">
        <v>3.7974999999999999</v>
      </c>
      <c r="T12" s="22">
        <v>6</v>
      </c>
      <c r="U12" s="27">
        <v>7.5949</v>
      </c>
      <c r="V12" s="28">
        <v>10138</v>
      </c>
      <c r="W12" s="29">
        <v>100</v>
      </c>
    </row>
    <row r="13" spans="1:23" s="19" customFormat="1" ht="15" customHeight="1" x14ac:dyDescent="0.2">
      <c r="A13" s="18" t="s">
        <v>15</v>
      </c>
      <c r="B13" s="65" t="s">
        <v>22</v>
      </c>
      <c r="C13" s="54">
        <f t="shared" si="0"/>
        <v>27</v>
      </c>
      <c r="D13" s="55">
        <v>0</v>
      </c>
      <c r="E13" s="56">
        <v>0</v>
      </c>
      <c r="F13" s="58">
        <v>0</v>
      </c>
      <c r="G13" s="56">
        <v>0</v>
      </c>
      <c r="H13" s="57">
        <v>6</v>
      </c>
      <c r="I13" s="56">
        <v>22.222200000000001</v>
      </c>
      <c r="J13" s="58">
        <v>9</v>
      </c>
      <c r="K13" s="56">
        <v>33.333300000000001</v>
      </c>
      <c r="L13" s="57">
        <v>12</v>
      </c>
      <c r="M13" s="56">
        <v>44.444000000000003</v>
      </c>
      <c r="N13" s="57">
        <v>0</v>
      </c>
      <c r="O13" s="56">
        <v>0</v>
      </c>
      <c r="P13" s="59">
        <v>0</v>
      </c>
      <c r="Q13" s="60">
        <v>0</v>
      </c>
      <c r="R13" s="55">
        <v>0</v>
      </c>
      <c r="S13" s="60">
        <v>0</v>
      </c>
      <c r="T13" s="67">
        <v>1</v>
      </c>
      <c r="U13" s="62">
        <v>3.7037</v>
      </c>
      <c r="V13" s="63">
        <v>1868</v>
      </c>
      <c r="W13" s="64">
        <v>91.328000000000003</v>
      </c>
    </row>
    <row r="14" spans="1:23" s="19" customFormat="1" ht="15" customHeight="1" x14ac:dyDescent="0.2">
      <c r="A14" s="18" t="s">
        <v>15</v>
      </c>
      <c r="B14" s="20" t="s">
        <v>23</v>
      </c>
      <c r="C14" s="33">
        <f t="shared" si="0"/>
        <v>50</v>
      </c>
      <c r="D14" s="22">
        <v>1</v>
      </c>
      <c r="E14" s="23">
        <v>2</v>
      </c>
      <c r="F14" s="24">
        <v>0</v>
      </c>
      <c r="G14" s="23">
        <v>0</v>
      </c>
      <c r="H14" s="30">
        <v>10</v>
      </c>
      <c r="I14" s="23">
        <v>20</v>
      </c>
      <c r="J14" s="30">
        <v>22</v>
      </c>
      <c r="K14" s="23">
        <v>44</v>
      </c>
      <c r="L14" s="30">
        <v>15</v>
      </c>
      <c r="M14" s="23">
        <v>30</v>
      </c>
      <c r="N14" s="24">
        <v>0</v>
      </c>
      <c r="O14" s="23">
        <v>0</v>
      </c>
      <c r="P14" s="25">
        <v>2</v>
      </c>
      <c r="Q14" s="26">
        <v>4</v>
      </c>
      <c r="R14" s="31">
        <v>3</v>
      </c>
      <c r="S14" s="26">
        <v>6</v>
      </c>
      <c r="T14" s="22">
        <v>4</v>
      </c>
      <c r="U14" s="27">
        <v>8</v>
      </c>
      <c r="V14" s="28">
        <v>1238</v>
      </c>
      <c r="W14" s="29">
        <v>100</v>
      </c>
    </row>
    <row r="15" spans="1:23" s="19" customFormat="1" ht="15" customHeight="1" x14ac:dyDescent="0.2">
      <c r="A15" s="18" t="s">
        <v>15</v>
      </c>
      <c r="B15" s="65" t="s">
        <v>25</v>
      </c>
      <c r="C15" s="68">
        <f t="shared" si="0"/>
        <v>42</v>
      </c>
      <c r="D15" s="55">
        <v>0</v>
      </c>
      <c r="E15" s="56">
        <v>0</v>
      </c>
      <c r="F15" s="57">
        <v>0</v>
      </c>
      <c r="G15" s="56">
        <v>0</v>
      </c>
      <c r="H15" s="57">
        <v>5</v>
      </c>
      <c r="I15" s="56">
        <v>11.9048</v>
      </c>
      <c r="J15" s="58">
        <v>30</v>
      </c>
      <c r="K15" s="56">
        <v>71.428600000000003</v>
      </c>
      <c r="L15" s="57">
        <v>5</v>
      </c>
      <c r="M15" s="56">
        <v>11.904999999999999</v>
      </c>
      <c r="N15" s="58">
        <v>0</v>
      </c>
      <c r="O15" s="56">
        <v>0</v>
      </c>
      <c r="P15" s="59">
        <v>2</v>
      </c>
      <c r="Q15" s="60">
        <v>4.7618999999999998</v>
      </c>
      <c r="R15" s="67">
        <v>3</v>
      </c>
      <c r="S15" s="60">
        <v>7.1429</v>
      </c>
      <c r="T15" s="55">
        <v>2</v>
      </c>
      <c r="U15" s="62">
        <v>4.7618999999999998</v>
      </c>
      <c r="V15" s="63">
        <v>235</v>
      </c>
      <c r="W15" s="64">
        <v>100</v>
      </c>
    </row>
    <row r="16" spans="1:23" s="19" customFormat="1" ht="15" customHeight="1" x14ac:dyDescent="0.2">
      <c r="A16" s="18" t="s">
        <v>15</v>
      </c>
      <c r="B16" s="20" t="s">
        <v>24</v>
      </c>
      <c r="C16" s="33">
        <f t="shared" si="0"/>
        <v>23</v>
      </c>
      <c r="D16" s="31">
        <v>1</v>
      </c>
      <c r="E16" s="23">
        <v>4.3478000000000003</v>
      </c>
      <c r="F16" s="30">
        <v>0</v>
      </c>
      <c r="G16" s="23">
        <v>0</v>
      </c>
      <c r="H16" s="24">
        <v>2</v>
      </c>
      <c r="I16" s="23">
        <v>8.6957000000000004</v>
      </c>
      <c r="J16" s="30">
        <v>20</v>
      </c>
      <c r="K16" s="23">
        <v>86.956500000000005</v>
      </c>
      <c r="L16" s="24">
        <v>0</v>
      </c>
      <c r="M16" s="23">
        <v>0</v>
      </c>
      <c r="N16" s="30">
        <v>0</v>
      </c>
      <c r="O16" s="23">
        <v>0</v>
      </c>
      <c r="P16" s="25">
        <v>0</v>
      </c>
      <c r="Q16" s="26">
        <v>0</v>
      </c>
      <c r="R16" s="22">
        <v>3</v>
      </c>
      <c r="S16" s="26">
        <v>13.0435</v>
      </c>
      <c r="T16" s="22">
        <v>1</v>
      </c>
      <c r="U16" s="27">
        <v>4.3478000000000003</v>
      </c>
      <c r="V16" s="28">
        <v>221</v>
      </c>
      <c r="W16" s="29">
        <v>100</v>
      </c>
    </row>
    <row r="17" spans="1:23" s="19" customFormat="1" ht="15" customHeight="1" x14ac:dyDescent="0.2">
      <c r="A17" s="18" t="s">
        <v>15</v>
      </c>
      <c r="B17" s="65" t="s">
        <v>26</v>
      </c>
      <c r="C17" s="54">
        <f t="shared" si="0"/>
        <v>37</v>
      </c>
      <c r="D17" s="55">
        <v>0</v>
      </c>
      <c r="E17" s="56">
        <v>0</v>
      </c>
      <c r="F17" s="58">
        <v>0</v>
      </c>
      <c r="G17" s="56">
        <v>0</v>
      </c>
      <c r="H17" s="57">
        <v>8</v>
      </c>
      <c r="I17" s="56">
        <v>21.621600000000001</v>
      </c>
      <c r="J17" s="58">
        <v>17</v>
      </c>
      <c r="K17" s="56">
        <v>45.945900000000002</v>
      </c>
      <c r="L17" s="58">
        <v>11</v>
      </c>
      <c r="M17" s="56">
        <v>29.73</v>
      </c>
      <c r="N17" s="58">
        <v>0</v>
      </c>
      <c r="O17" s="56">
        <v>0</v>
      </c>
      <c r="P17" s="66">
        <v>1</v>
      </c>
      <c r="Q17" s="60">
        <v>2.7027000000000001</v>
      </c>
      <c r="R17" s="55">
        <v>3</v>
      </c>
      <c r="S17" s="60">
        <v>8.1081000000000003</v>
      </c>
      <c r="T17" s="55">
        <v>0</v>
      </c>
      <c r="U17" s="62">
        <v>0</v>
      </c>
      <c r="V17" s="63">
        <v>3952</v>
      </c>
      <c r="W17" s="64">
        <v>100</v>
      </c>
    </row>
    <row r="18" spans="1:23" s="19" customFormat="1" ht="15" customHeight="1" x14ac:dyDescent="0.2">
      <c r="A18" s="18" t="s">
        <v>15</v>
      </c>
      <c r="B18" s="20" t="s">
        <v>27</v>
      </c>
      <c r="C18" s="21">
        <f t="shared" si="0"/>
        <v>93</v>
      </c>
      <c r="D18" s="31">
        <v>0</v>
      </c>
      <c r="E18" s="23">
        <v>0</v>
      </c>
      <c r="F18" s="24">
        <v>0</v>
      </c>
      <c r="G18" s="23">
        <v>0</v>
      </c>
      <c r="H18" s="24">
        <v>4</v>
      </c>
      <c r="I18" s="23">
        <v>4.3010999999999999</v>
      </c>
      <c r="J18" s="24">
        <v>69</v>
      </c>
      <c r="K18" s="23">
        <v>74.1935</v>
      </c>
      <c r="L18" s="24">
        <v>20</v>
      </c>
      <c r="M18" s="23">
        <v>21.504999999999999</v>
      </c>
      <c r="N18" s="24">
        <v>0</v>
      </c>
      <c r="O18" s="23">
        <v>0</v>
      </c>
      <c r="P18" s="25">
        <v>0</v>
      </c>
      <c r="Q18" s="26">
        <v>0</v>
      </c>
      <c r="R18" s="31">
        <v>5</v>
      </c>
      <c r="S18" s="26">
        <v>5.3762999999999996</v>
      </c>
      <c r="T18" s="22">
        <v>0</v>
      </c>
      <c r="U18" s="27">
        <v>0</v>
      </c>
      <c r="V18" s="28">
        <v>2407</v>
      </c>
      <c r="W18" s="29">
        <v>100</v>
      </c>
    </row>
    <row r="19" spans="1:23" s="19" customFormat="1" ht="15" customHeight="1" x14ac:dyDescent="0.2">
      <c r="A19" s="18" t="s">
        <v>15</v>
      </c>
      <c r="B19" s="65" t="s">
        <v>28</v>
      </c>
      <c r="C19" s="54">
        <f t="shared" si="0"/>
        <v>0</v>
      </c>
      <c r="D19" s="55">
        <v>0</v>
      </c>
      <c r="E19" s="56">
        <v>0</v>
      </c>
      <c r="F19" s="57">
        <v>0</v>
      </c>
      <c r="G19" s="56">
        <v>0</v>
      </c>
      <c r="H19" s="57">
        <v>0</v>
      </c>
      <c r="I19" s="56">
        <v>0</v>
      </c>
      <c r="J19" s="57">
        <v>0</v>
      </c>
      <c r="K19" s="56">
        <v>0</v>
      </c>
      <c r="L19" s="57">
        <v>0</v>
      </c>
      <c r="M19" s="56">
        <v>0</v>
      </c>
      <c r="N19" s="57">
        <v>0</v>
      </c>
      <c r="O19" s="56">
        <v>0</v>
      </c>
      <c r="P19" s="59">
        <v>0</v>
      </c>
      <c r="Q19" s="60">
        <v>0</v>
      </c>
      <c r="R19" s="55">
        <v>0</v>
      </c>
      <c r="S19" s="60">
        <v>0</v>
      </c>
      <c r="T19" s="55">
        <v>0</v>
      </c>
      <c r="U19" s="62">
        <v>0</v>
      </c>
      <c r="V19" s="63">
        <v>290</v>
      </c>
      <c r="W19" s="64">
        <v>100</v>
      </c>
    </row>
    <row r="20" spans="1:23" s="19" customFormat="1" ht="15" customHeight="1" x14ac:dyDescent="0.2">
      <c r="A20" s="18" t="s">
        <v>15</v>
      </c>
      <c r="B20" s="20" t="s">
        <v>30</v>
      </c>
      <c r="C20" s="33">
        <f t="shared" si="0"/>
        <v>15</v>
      </c>
      <c r="D20" s="31">
        <v>2</v>
      </c>
      <c r="E20" s="23">
        <v>13.333299999999999</v>
      </c>
      <c r="F20" s="30">
        <v>0</v>
      </c>
      <c r="G20" s="23">
        <v>0</v>
      </c>
      <c r="H20" s="24">
        <v>0</v>
      </c>
      <c r="I20" s="23">
        <v>0</v>
      </c>
      <c r="J20" s="30">
        <v>0</v>
      </c>
      <c r="K20" s="23">
        <v>0</v>
      </c>
      <c r="L20" s="30">
        <v>13</v>
      </c>
      <c r="M20" s="23">
        <v>86.667000000000002</v>
      </c>
      <c r="N20" s="30">
        <v>0</v>
      </c>
      <c r="O20" s="23">
        <v>0</v>
      </c>
      <c r="P20" s="25">
        <v>0</v>
      </c>
      <c r="Q20" s="26">
        <v>0</v>
      </c>
      <c r="R20" s="31">
        <v>1</v>
      </c>
      <c r="S20" s="26">
        <v>6.6666999999999996</v>
      </c>
      <c r="T20" s="22">
        <v>0</v>
      </c>
      <c r="U20" s="27">
        <v>0</v>
      </c>
      <c r="V20" s="28">
        <v>720</v>
      </c>
      <c r="W20" s="29">
        <v>100</v>
      </c>
    </row>
    <row r="21" spans="1:23" s="19" customFormat="1" ht="15" customHeight="1" x14ac:dyDescent="0.2">
      <c r="A21" s="18" t="s">
        <v>15</v>
      </c>
      <c r="B21" s="65" t="s">
        <v>31</v>
      </c>
      <c r="C21" s="54">
        <f t="shared" si="0"/>
        <v>162</v>
      </c>
      <c r="D21" s="67">
        <v>0</v>
      </c>
      <c r="E21" s="56">
        <v>0</v>
      </c>
      <c r="F21" s="57">
        <v>0</v>
      </c>
      <c r="G21" s="56">
        <v>0</v>
      </c>
      <c r="H21" s="58">
        <v>31</v>
      </c>
      <c r="I21" s="56">
        <v>19.1358</v>
      </c>
      <c r="J21" s="57">
        <v>76</v>
      </c>
      <c r="K21" s="56">
        <v>46.913600000000002</v>
      </c>
      <c r="L21" s="57">
        <v>50</v>
      </c>
      <c r="M21" s="56">
        <v>30.864000000000001</v>
      </c>
      <c r="N21" s="57">
        <v>0</v>
      </c>
      <c r="O21" s="56">
        <v>0</v>
      </c>
      <c r="P21" s="66">
        <v>5</v>
      </c>
      <c r="Q21" s="60">
        <v>3.0863999999999998</v>
      </c>
      <c r="R21" s="55">
        <v>3</v>
      </c>
      <c r="S21" s="60">
        <v>1.8519000000000001</v>
      </c>
      <c r="T21" s="67">
        <v>5</v>
      </c>
      <c r="U21" s="62">
        <v>3.0863999999999998</v>
      </c>
      <c r="V21" s="63">
        <v>4081</v>
      </c>
      <c r="W21" s="64">
        <v>99.706000000000003</v>
      </c>
    </row>
    <row r="22" spans="1:23" s="19" customFormat="1" ht="15" customHeight="1" x14ac:dyDescent="0.2">
      <c r="A22" s="18" t="s">
        <v>15</v>
      </c>
      <c r="B22" s="20" t="s">
        <v>32</v>
      </c>
      <c r="C22" s="21">
        <f t="shared" si="0"/>
        <v>84</v>
      </c>
      <c r="D22" s="22">
        <v>0</v>
      </c>
      <c r="E22" s="23">
        <v>0</v>
      </c>
      <c r="F22" s="30">
        <v>0</v>
      </c>
      <c r="G22" s="23">
        <v>0</v>
      </c>
      <c r="H22" s="30">
        <v>4</v>
      </c>
      <c r="I22" s="23">
        <v>4.7618999999999998</v>
      </c>
      <c r="J22" s="24">
        <v>25</v>
      </c>
      <c r="K22" s="23">
        <v>29.761900000000001</v>
      </c>
      <c r="L22" s="24">
        <v>44</v>
      </c>
      <c r="M22" s="23">
        <v>52.381</v>
      </c>
      <c r="N22" s="24">
        <v>0</v>
      </c>
      <c r="O22" s="23">
        <v>0</v>
      </c>
      <c r="P22" s="32">
        <v>11</v>
      </c>
      <c r="Q22" s="26">
        <v>13.0952</v>
      </c>
      <c r="R22" s="31">
        <v>3</v>
      </c>
      <c r="S22" s="26">
        <v>3.5714000000000001</v>
      </c>
      <c r="T22" s="31">
        <v>0</v>
      </c>
      <c r="U22" s="27">
        <v>0</v>
      </c>
      <c r="V22" s="28">
        <v>1879</v>
      </c>
      <c r="W22" s="29">
        <v>100</v>
      </c>
    </row>
    <row r="23" spans="1:23" s="19" customFormat="1" ht="15" customHeight="1" x14ac:dyDescent="0.2">
      <c r="A23" s="18" t="s">
        <v>15</v>
      </c>
      <c r="B23" s="65" t="s">
        <v>29</v>
      </c>
      <c r="C23" s="54">
        <f t="shared" si="0"/>
        <v>99</v>
      </c>
      <c r="D23" s="55">
        <v>0</v>
      </c>
      <c r="E23" s="56">
        <v>0</v>
      </c>
      <c r="F23" s="57">
        <v>0</v>
      </c>
      <c r="G23" s="56">
        <v>0</v>
      </c>
      <c r="H23" s="57">
        <v>2</v>
      </c>
      <c r="I23" s="56">
        <v>2.0202</v>
      </c>
      <c r="J23" s="57">
        <v>26</v>
      </c>
      <c r="K23" s="56">
        <v>26.262599999999999</v>
      </c>
      <c r="L23" s="57">
        <v>52</v>
      </c>
      <c r="M23" s="56">
        <v>52.524999999999999</v>
      </c>
      <c r="N23" s="57">
        <v>0</v>
      </c>
      <c r="O23" s="56">
        <v>0</v>
      </c>
      <c r="P23" s="66">
        <v>19</v>
      </c>
      <c r="Q23" s="60">
        <v>19.1919</v>
      </c>
      <c r="R23" s="67">
        <v>2</v>
      </c>
      <c r="S23" s="60">
        <v>2.0202</v>
      </c>
      <c r="T23" s="55">
        <v>3</v>
      </c>
      <c r="U23" s="62">
        <v>3.0303</v>
      </c>
      <c r="V23" s="63">
        <v>1365</v>
      </c>
      <c r="W23" s="64">
        <v>100</v>
      </c>
    </row>
    <row r="24" spans="1:23" s="19" customFormat="1" ht="15" customHeight="1" x14ac:dyDescent="0.2">
      <c r="A24" s="18" t="s">
        <v>15</v>
      </c>
      <c r="B24" s="20" t="s">
        <v>33</v>
      </c>
      <c r="C24" s="21">
        <f t="shared" si="0"/>
        <v>149</v>
      </c>
      <c r="D24" s="31">
        <v>1</v>
      </c>
      <c r="E24" s="23">
        <v>0.67110000000000003</v>
      </c>
      <c r="F24" s="24">
        <v>0</v>
      </c>
      <c r="G24" s="23">
        <v>0</v>
      </c>
      <c r="H24" s="30">
        <v>32</v>
      </c>
      <c r="I24" s="23">
        <v>21.476500000000001</v>
      </c>
      <c r="J24" s="24">
        <v>26</v>
      </c>
      <c r="K24" s="23">
        <v>17.4497</v>
      </c>
      <c r="L24" s="24">
        <v>72</v>
      </c>
      <c r="M24" s="23">
        <v>48.322000000000003</v>
      </c>
      <c r="N24" s="24">
        <v>0</v>
      </c>
      <c r="O24" s="23">
        <v>0</v>
      </c>
      <c r="P24" s="32">
        <v>18</v>
      </c>
      <c r="Q24" s="26">
        <v>12.080500000000001</v>
      </c>
      <c r="R24" s="31">
        <v>5</v>
      </c>
      <c r="S24" s="26">
        <v>3.3557000000000001</v>
      </c>
      <c r="T24" s="22">
        <v>7</v>
      </c>
      <c r="U24" s="27">
        <v>4.6980000000000004</v>
      </c>
      <c r="V24" s="28">
        <v>1356</v>
      </c>
      <c r="W24" s="29">
        <v>100</v>
      </c>
    </row>
    <row r="25" spans="1:23" s="19" customFormat="1" ht="15" customHeight="1" x14ac:dyDescent="0.2">
      <c r="A25" s="18" t="s">
        <v>15</v>
      </c>
      <c r="B25" s="65" t="s">
        <v>34</v>
      </c>
      <c r="C25" s="68">
        <f t="shared" si="0"/>
        <v>167</v>
      </c>
      <c r="D25" s="55">
        <v>1</v>
      </c>
      <c r="E25" s="56">
        <v>0.5988</v>
      </c>
      <c r="F25" s="57">
        <v>0</v>
      </c>
      <c r="G25" s="56">
        <v>0</v>
      </c>
      <c r="H25" s="57">
        <v>5</v>
      </c>
      <c r="I25" s="56">
        <v>2.9940000000000002</v>
      </c>
      <c r="J25" s="57">
        <v>106</v>
      </c>
      <c r="K25" s="56">
        <v>63.473100000000002</v>
      </c>
      <c r="L25" s="58">
        <v>41</v>
      </c>
      <c r="M25" s="56">
        <v>24.550999999999998</v>
      </c>
      <c r="N25" s="57">
        <v>0</v>
      </c>
      <c r="O25" s="56">
        <v>0</v>
      </c>
      <c r="P25" s="66">
        <v>14</v>
      </c>
      <c r="Q25" s="60">
        <v>8.3832000000000004</v>
      </c>
      <c r="R25" s="55">
        <v>7</v>
      </c>
      <c r="S25" s="60">
        <v>4.1916000000000002</v>
      </c>
      <c r="T25" s="55">
        <v>6</v>
      </c>
      <c r="U25" s="62">
        <v>3.5928</v>
      </c>
      <c r="V25" s="63">
        <v>1407</v>
      </c>
      <c r="W25" s="64">
        <v>100</v>
      </c>
    </row>
    <row r="26" spans="1:23" s="19" customFormat="1" ht="15" customHeight="1" x14ac:dyDescent="0.2">
      <c r="A26" s="18" t="s">
        <v>15</v>
      </c>
      <c r="B26" s="20" t="s">
        <v>35</v>
      </c>
      <c r="C26" s="21">
        <f t="shared" si="0"/>
        <v>27</v>
      </c>
      <c r="D26" s="22">
        <v>0</v>
      </c>
      <c r="E26" s="23">
        <v>0</v>
      </c>
      <c r="F26" s="30">
        <v>0</v>
      </c>
      <c r="G26" s="23">
        <v>0</v>
      </c>
      <c r="H26" s="30">
        <v>0</v>
      </c>
      <c r="I26" s="23">
        <v>0</v>
      </c>
      <c r="J26" s="24">
        <v>26</v>
      </c>
      <c r="K26" s="23">
        <v>96.296300000000002</v>
      </c>
      <c r="L26" s="24">
        <v>1</v>
      </c>
      <c r="M26" s="23">
        <v>3.7040000000000002</v>
      </c>
      <c r="N26" s="30">
        <v>0</v>
      </c>
      <c r="O26" s="23">
        <v>0</v>
      </c>
      <c r="P26" s="32">
        <v>0</v>
      </c>
      <c r="Q26" s="26">
        <v>0</v>
      </c>
      <c r="R26" s="22">
        <v>3</v>
      </c>
      <c r="S26" s="26">
        <v>11.1111</v>
      </c>
      <c r="T26" s="22">
        <v>0</v>
      </c>
      <c r="U26" s="27">
        <v>0</v>
      </c>
      <c r="V26" s="28">
        <v>1367</v>
      </c>
      <c r="W26" s="29">
        <v>100</v>
      </c>
    </row>
    <row r="27" spans="1:23" s="19" customFormat="1" ht="15" customHeight="1" x14ac:dyDescent="0.2">
      <c r="A27" s="18" t="s">
        <v>15</v>
      </c>
      <c r="B27" s="65" t="s">
        <v>38</v>
      </c>
      <c r="C27" s="68">
        <f t="shared" si="0"/>
        <v>39</v>
      </c>
      <c r="D27" s="67">
        <v>0</v>
      </c>
      <c r="E27" s="56">
        <v>0</v>
      </c>
      <c r="F27" s="57">
        <v>1</v>
      </c>
      <c r="G27" s="56">
        <v>2.5640999999999998</v>
      </c>
      <c r="H27" s="57">
        <v>0</v>
      </c>
      <c r="I27" s="56">
        <v>0</v>
      </c>
      <c r="J27" s="57">
        <v>2</v>
      </c>
      <c r="K27" s="56">
        <v>5.1281999999999996</v>
      </c>
      <c r="L27" s="58">
        <v>36</v>
      </c>
      <c r="M27" s="56">
        <v>92.308000000000007</v>
      </c>
      <c r="N27" s="57">
        <v>0</v>
      </c>
      <c r="O27" s="56">
        <v>0</v>
      </c>
      <c r="P27" s="66">
        <v>0</v>
      </c>
      <c r="Q27" s="60">
        <v>0</v>
      </c>
      <c r="R27" s="67">
        <v>4</v>
      </c>
      <c r="S27" s="60">
        <v>10.256399999999999</v>
      </c>
      <c r="T27" s="55">
        <v>2</v>
      </c>
      <c r="U27" s="62">
        <v>5.1281999999999996</v>
      </c>
      <c r="V27" s="63">
        <v>589</v>
      </c>
      <c r="W27" s="64">
        <v>100</v>
      </c>
    </row>
    <row r="28" spans="1:23" s="19" customFormat="1" ht="15" customHeight="1" x14ac:dyDescent="0.2">
      <c r="A28" s="18" t="s">
        <v>15</v>
      </c>
      <c r="B28" s="20" t="s">
        <v>37</v>
      </c>
      <c r="C28" s="33">
        <f t="shared" si="0"/>
        <v>33</v>
      </c>
      <c r="D28" s="31">
        <v>0</v>
      </c>
      <c r="E28" s="23">
        <v>0</v>
      </c>
      <c r="F28" s="24">
        <v>0</v>
      </c>
      <c r="G28" s="23">
        <v>0</v>
      </c>
      <c r="H28" s="24">
        <v>2</v>
      </c>
      <c r="I28" s="23">
        <v>6.0606</v>
      </c>
      <c r="J28" s="24">
        <v>18</v>
      </c>
      <c r="K28" s="23">
        <v>54.545499999999997</v>
      </c>
      <c r="L28" s="30">
        <v>8</v>
      </c>
      <c r="M28" s="23">
        <v>24.242000000000001</v>
      </c>
      <c r="N28" s="24">
        <v>0</v>
      </c>
      <c r="O28" s="23">
        <v>0</v>
      </c>
      <c r="P28" s="25">
        <v>5</v>
      </c>
      <c r="Q28" s="26">
        <v>15.1515</v>
      </c>
      <c r="R28" s="22">
        <v>1</v>
      </c>
      <c r="S28" s="26">
        <v>3.0303</v>
      </c>
      <c r="T28" s="31">
        <v>0</v>
      </c>
      <c r="U28" s="27">
        <v>0</v>
      </c>
      <c r="V28" s="28">
        <v>1434</v>
      </c>
      <c r="W28" s="29">
        <v>86.052999999999997</v>
      </c>
    </row>
    <row r="29" spans="1:23" s="19" customFormat="1" ht="15" customHeight="1" x14ac:dyDescent="0.2">
      <c r="A29" s="18" t="s">
        <v>15</v>
      </c>
      <c r="B29" s="65" t="s">
        <v>36</v>
      </c>
      <c r="C29" s="54">
        <f t="shared" si="0"/>
        <v>50</v>
      </c>
      <c r="D29" s="55">
        <v>0</v>
      </c>
      <c r="E29" s="56">
        <v>0</v>
      </c>
      <c r="F29" s="57">
        <v>0</v>
      </c>
      <c r="G29" s="56">
        <v>0</v>
      </c>
      <c r="H29" s="58">
        <v>20</v>
      </c>
      <c r="I29" s="56">
        <v>40</v>
      </c>
      <c r="J29" s="57">
        <v>10</v>
      </c>
      <c r="K29" s="56">
        <v>20</v>
      </c>
      <c r="L29" s="58">
        <v>16</v>
      </c>
      <c r="M29" s="56">
        <v>32</v>
      </c>
      <c r="N29" s="57">
        <v>0</v>
      </c>
      <c r="O29" s="56">
        <v>0</v>
      </c>
      <c r="P29" s="66">
        <v>4</v>
      </c>
      <c r="Q29" s="60">
        <v>8</v>
      </c>
      <c r="R29" s="55">
        <v>3</v>
      </c>
      <c r="S29" s="60">
        <v>6</v>
      </c>
      <c r="T29" s="55">
        <v>10</v>
      </c>
      <c r="U29" s="62">
        <v>20</v>
      </c>
      <c r="V29" s="63">
        <v>1873</v>
      </c>
      <c r="W29" s="64">
        <v>100</v>
      </c>
    </row>
    <row r="30" spans="1:23" s="19" customFormat="1" ht="15" customHeight="1" x14ac:dyDescent="0.2">
      <c r="A30" s="18" t="s">
        <v>15</v>
      </c>
      <c r="B30" s="20" t="s">
        <v>39</v>
      </c>
      <c r="C30" s="21">
        <f t="shared" si="0"/>
        <v>118</v>
      </c>
      <c r="D30" s="31">
        <v>0</v>
      </c>
      <c r="E30" s="23">
        <v>0</v>
      </c>
      <c r="F30" s="30">
        <v>0</v>
      </c>
      <c r="G30" s="23">
        <v>0</v>
      </c>
      <c r="H30" s="24">
        <v>3</v>
      </c>
      <c r="I30" s="23">
        <v>2.5424000000000002</v>
      </c>
      <c r="J30" s="24">
        <v>63</v>
      </c>
      <c r="K30" s="23">
        <v>53.389800000000001</v>
      </c>
      <c r="L30" s="24">
        <v>46</v>
      </c>
      <c r="M30" s="23">
        <v>38.982999999999997</v>
      </c>
      <c r="N30" s="24">
        <v>0</v>
      </c>
      <c r="O30" s="23">
        <v>0</v>
      </c>
      <c r="P30" s="25">
        <v>6</v>
      </c>
      <c r="Q30" s="26">
        <v>5.0846999999999998</v>
      </c>
      <c r="R30" s="22">
        <v>1</v>
      </c>
      <c r="S30" s="26">
        <v>0.84750000000000003</v>
      </c>
      <c r="T30" s="31">
        <v>1</v>
      </c>
      <c r="U30" s="27">
        <v>0.84750000000000003</v>
      </c>
      <c r="V30" s="28">
        <v>3616</v>
      </c>
      <c r="W30" s="29">
        <v>99.971999999999994</v>
      </c>
    </row>
    <row r="31" spans="1:23" s="19" customFormat="1" ht="15" customHeight="1" x14ac:dyDescent="0.2">
      <c r="A31" s="18" t="s">
        <v>15</v>
      </c>
      <c r="B31" s="65" t="s">
        <v>40</v>
      </c>
      <c r="C31" s="68">
        <f t="shared" si="0"/>
        <v>94</v>
      </c>
      <c r="D31" s="55">
        <v>2</v>
      </c>
      <c r="E31" s="56">
        <v>2.1276999999999999</v>
      </c>
      <c r="F31" s="58">
        <v>1</v>
      </c>
      <c r="G31" s="56">
        <v>1.0638300000000001</v>
      </c>
      <c r="H31" s="57">
        <v>7</v>
      </c>
      <c r="I31" s="56">
        <v>7.4467999999999996</v>
      </c>
      <c r="J31" s="58">
        <v>62</v>
      </c>
      <c r="K31" s="56">
        <v>65.957400000000007</v>
      </c>
      <c r="L31" s="57">
        <v>19</v>
      </c>
      <c r="M31" s="56">
        <v>20.213000000000001</v>
      </c>
      <c r="N31" s="57">
        <v>0</v>
      </c>
      <c r="O31" s="56">
        <v>0</v>
      </c>
      <c r="P31" s="59">
        <v>3</v>
      </c>
      <c r="Q31" s="60">
        <v>3.1915</v>
      </c>
      <c r="R31" s="55">
        <v>1</v>
      </c>
      <c r="S31" s="60">
        <v>1.0638000000000001</v>
      </c>
      <c r="T31" s="67">
        <v>3</v>
      </c>
      <c r="U31" s="62">
        <v>3.1915</v>
      </c>
      <c r="V31" s="63">
        <v>2170</v>
      </c>
      <c r="W31" s="64">
        <v>99.953999999999994</v>
      </c>
    </row>
    <row r="32" spans="1:23" s="19" customFormat="1" ht="15" customHeight="1" x14ac:dyDescent="0.2">
      <c r="A32" s="18" t="s">
        <v>15</v>
      </c>
      <c r="B32" s="20" t="s">
        <v>42</v>
      </c>
      <c r="C32" s="21">
        <f t="shared" si="0"/>
        <v>119</v>
      </c>
      <c r="D32" s="22">
        <v>0</v>
      </c>
      <c r="E32" s="23">
        <v>0</v>
      </c>
      <c r="F32" s="24">
        <v>0</v>
      </c>
      <c r="G32" s="23">
        <v>0</v>
      </c>
      <c r="H32" s="24">
        <v>1</v>
      </c>
      <c r="I32" s="23">
        <v>0.84030000000000005</v>
      </c>
      <c r="J32" s="24">
        <v>106</v>
      </c>
      <c r="K32" s="23">
        <v>89.075599999999994</v>
      </c>
      <c r="L32" s="30">
        <v>12</v>
      </c>
      <c r="M32" s="23">
        <v>10.084</v>
      </c>
      <c r="N32" s="30">
        <v>0</v>
      </c>
      <c r="O32" s="23">
        <v>0</v>
      </c>
      <c r="P32" s="32">
        <v>0</v>
      </c>
      <c r="Q32" s="26">
        <v>0</v>
      </c>
      <c r="R32" s="31">
        <v>0</v>
      </c>
      <c r="S32" s="26">
        <v>0</v>
      </c>
      <c r="T32" s="22">
        <v>0</v>
      </c>
      <c r="U32" s="27">
        <v>0</v>
      </c>
      <c r="V32" s="28">
        <v>978</v>
      </c>
      <c r="W32" s="29">
        <v>100</v>
      </c>
    </row>
    <row r="33" spans="1:23" s="19" customFormat="1" ht="15" customHeight="1" x14ac:dyDescent="0.2">
      <c r="A33" s="18" t="s">
        <v>15</v>
      </c>
      <c r="B33" s="65" t="s">
        <v>41</v>
      </c>
      <c r="C33" s="54">
        <f t="shared" si="0"/>
        <v>162</v>
      </c>
      <c r="D33" s="67">
        <v>0</v>
      </c>
      <c r="E33" s="56">
        <v>0</v>
      </c>
      <c r="F33" s="57">
        <v>0</v>
      </c>
      <c r="G33" s="56">
        <v>0</v>
      </c>
      <c r="H33" s="58">
        <v>4</v>
      </c>
      <c r="I33" s="56">
        <v>2.4691000000000001</v>
      </c>
      <c r="J33" s="57">
        <v>68</v>
      </c>
      <c r="K33" s="56">
        <v>41.975299999999997</v>
      </c>
      <c r="L33" s="57">
        <v>77</v>
      </c>
      <c r="M33" s="56">
        <v>47.530999999999999</v>
      </c>
      <c r="N33" s="58">
        <v>0</v>
      </c>
      <c r="O33" s="56">
        <v>0</v>
      </c>
      <c r="P33" s="66">
        <v>13</v>
      </c>
      <c r="Q33" s="60">
        <v>8.0246999999999993</v>
      </c>
      <c r="R33" s="67">
        <v>4</v>
      </c>
      <c r="S33" s="60">
        <v>2.4691000000000001</v>
      </c>
      <c r="T33" s="67">
        <v>0</v>
      </c>
      <c r="U33" s="62">
        <v>0</v>
      </c>
      <c r="V33" s="63">
        <v>2372</v>
      </c>
      <c r="W33" s="64">
        <v>100</v>
      </c>
    </row>
    <row r="34" spans="1:23" s="19" customFormat="1" ht="15" customHeight="1" x14ac:dyDescent="0.2">
      <c r="A34" s="18" t="s">
        <v>15</v>
      </c>
      <c r="B34" s="20" t="s">
        <v>43</v>
      </c>
      <c r="C34" s="33">
        <f t="shared" si="0"/>
        <v>5</v>
      </c>
      <c r="D34" s="22">
        <v>2</v>
      </c>
      <c r="E34" s="23">
        <v>40</v>
      </c>
      <c r="F34" s="24">
        <v>0</v>
      </c>
      <c r="G34" s="23">
        <v>0</v>
      </c>
      <c r="H34" s="30">
        <v>0</v>
      </c>
      <c r="I34" s="23">
        <v>0</v>
      </c>
      <c r="J34" s="24">
        <v>0</v>
      </c>
      <c r="K34" s="23">
        <v>0</v>
      </c>
      <c r="L34" s="30">
        <v>3</v>
      </c>
      <c r="M34" s="23">
        <v>60</v>
      </c>
      <c r="N34" s="30">
        <v>0</v>
      </c>
      <c r="O34" s="23">
        <v>0</v>
      </c>
      <c r="P34" s="25">
        <v>0</v>
      </c>
      <c r="Q34" s="26">
        <v>0</v>
      </c>
      <c r="R34" s="31">
        <v>0</v>
      </c>
      <c r="S34" s="26">
        <v>0</v>
      </c>
      <c r="T34" s="31">
        <v>0</v>
      </c>
      <c r="U34" s="27">
        <v>0</v>
      </c>
      <c r="V34" s="28">
        <v>825</v>
      </c>
      <c r="W34" s="29">
        <v>100</v>
      </c>
    </row>
    <row r="35" spans="1:23" s="19" customFormat="1" ht="15" customHeight="1" x14ac:dyDescent="0.2">
      <c r="A35" s="18" t="s">
        <v>15</v>
      </c>
      <c r="B35" s="65" t="s">
        <v>46</v>
      </c>
      <c r="C35" s="68">
        <f t="shared" si="0"/>
        <v>36</v>
      </c>
      <c r="D35" s="67">
        <v>2</v>
      </c>
      <c r="E35" s="56">
        <v>5.5556000000000001</v>
      </c>
      <c r="F35" s="57">
        <v>0</v>
      </c>
      <c r="G35" s="56">
        <v>0</v>
      </c>
      <c r="H35" s="58">
        <v>3</v>
      </c>
      <c r="I35" s="56">
        <v>8.3332999999999995</v>
      </c>
      <c r="J35" s="57">
        <v>12</v>
      </c>
      <c r="K35" s="56">
        <v>33.333300000000001</v>
      </c>
      <c r="L35" s="58">
        <v>17</v>
      </c>
      <c r="M35" s="56">
        <v>47.222000000000001</v>
      </c>
      <c r="N35" s="57">
        <v>0</v>
      </c>
      <c r="O35" s="56">
        <v>0</v>
      </c>
      <c r="P35" s="66">
        <v>2</v>
      </c>
      <c r="Q35" s="60">
        <v>5.5556000000000001</v>
      </c>
      <c r="R35" s="67">
        <v>1</v>
      </c>
      <c r="S35" s="60">
        <v>2.7778</v>
      </c>
      <c r="T35" s="67">
        <v>1</v>
      </c>
      <c r="U35" s="62">
        <v>2.7778</v>
      </c>
      <c r="V35" s="63">
        <v>1064</v>
      </c>
      <c r="W35" s="64">
        <v>100</v>
      </c>
    </row>
    <row r="36" spans="1:23" s="19" customFormat="1" ht="15" customHeight="1" x14ac:dyDescent="0.2">
      <c r="A36" s="18" t="s">
        <v>15</v>
      </c>
      <c r="B36" s="20" t="s">
        <v>50</v>
      </c>
      <c r="C36" s="33">
        <f t="shared" si="0"/>
        <v>1</v>
      </c>
      <c r="D36" s="31">
        <v>0</v>
      </c>
      <c r="E36" s="23">
        <v>0</v>
      </c>
      <c r="F36" s="24">
        <v>0</v>
      </c>
      <c r="G36" s="23">
        <v>0</v>
      </c>
      <c r="H36" s="24">
        <v>0</v>
      </c>
      <c r="I36" s="23">
        <v>0</v>
      </c>
      <c r="J36" s="30">
        <v>0</v>
      </c>
      <c r="K36" s="23">
        <v>0</v>
      </c>
      <c r="L36" s="30">
        <v>1</v>
      </c>
      <c r="M36" s="23">
        <v>100</v>
      </c>
      <c r="N36" s="24">
        <v>0</v>
      </c>
      <c r="O36" s="23">
        <v>0</v>
      </c>
      <c r="P36" s="32">
        <v>0</v>
      </c>
      <c r="Q36" s="26">
        <v>0</v>
      </c>
      <c r="R36" s="31">
        <v>0</v>
      </c>
      <c r="S36" s="26">
        <v>0</v>
      </c>
      <c r="T36" s="22">
        <v>0</v>
      </c>
      <c r="U36" s="27">
        <v>0</v>
      </c>
      <c r="V36" s="28">
        <v>658</v>
      </c>
      <c r="W36" s="29">
        <v>100</v>
      </c>
    </row>
    <row r="37" spans="1:23" s="19" customFormat="1" ht="15" customHeight="1" x14ac:dyDescent="0.2">
      <c r="A37" s="18" t="s">
        <v>15</v>
      </c>
      <c r="B37" s="65" t="s">
        <v>47</v>
      </c>
      <c r="C37" s="54">
        <f t="shared" si="0"/>
        <v>20</v>
      </c>
      <c r="D37" s="55">
        <v>1</v>
      </c>
      <c r="E37" s="56">
        <v>5</v>
      </c>
      <c r="F37" s="57">
        <v>0</v>
      </c>
      <c r="G37" s="56">
        <v>0</v>
      </c>
      <c r="H37" s="57">
        <v>0</v>
      </c>
      <c r="I37" s="56">
        <v>0</v>
      </c>
      <c r="J37" s="57">
        <v>2</v>
      </c>
      <c r="K37" s="56">
        <v>10</v>
      </c>
      <c r="L37" s="57">
        <v>16</v>
      </c>
      <c r="M37" s="56">
        <v>80</v>
      </c>
      <c r="N37" s="58">
        <v>0</v>
      </c>
      <c r="O37" s="56">
        <v>0</v>
      </c>
      <c r="P37" s="66">
        <v>1</v>
      </c>
      <c r="Q37" s="60">
        <v>5</v>
      </c>
      <c r="R37" s="67">
        <v>2</v>
      </c>
      <c r="S37" s="60">
        <v>10</v>
      </c>
      <c r="T37" s="55">
        <v>0</v>
      </c>
      <c r="U37" s="62">
        <v>0</v>
      </c>
      <c r="V37" s="63">
        <v>483</v>
      </c>
      <c r="W37" s="64">
        <v>100</v>
      </c>
    </row>
    <row r="38" spans="1:23" s="19" customFormat="1" ht="15" customHeight="1" x14ac:dyDescent="0.2">
      <c r="A38" s="18" t="s">
        <v>15</v>
      </c>
      <c r="B38" s="20" t="s">
        <v>48</v>
      </c>
      <c r="C38" s="21">
        <f t="shared" si="0"/>
        <v>26</v>
      </c>
      <c r="D38" s="22">
        <v>0</v>
      </c>
      <c r="E38" s="23">
        <v>0</v>
      </c>
      <c r="F38" s="24">
        <v>1</v>
      </c>
      <c r="G38" s="23">
        <v>3.8461500000000002</v>
      </c>
      <c r="H38" s="24">
        <v>3</v>
      </c>
      <c r="I38" s="23">
        <v>11.538500000000001</v>
      </c>
      <c r="J38" s="24">
        <v>17</v>
      </c>
      <c r="K38" s="23">
        <v>65.384600000000006</v>
      </c>
      <c r="L38" s="24">
        <v>4</v>
      </c>
      <c r="M38" s="23">
        <v>15.385</v>
      </c>
      <c r="N38" s="24">
        <v>0</v>
      </c>
      <c r="O38" s="23">
        <v>0</v>
      </c>
      <c r="P38" s="25">
        <v>1</v>
      </c>
      <c r="Q38" s="26">
        <v>3.8462000000000001</v>
      </c>
      <c r="R38" s="31">
        <v>0</v>
      </c>
      <c r="S38" s="26">
        <v>0</v>
      </c>
      <c r="T38" s="22">
        <v>0</v>
      </c>
      <c r="U38" s="27">
        <v>0</v>
      </c>
      <c r="V38" s="28">
        <v>2577</v>
      </c>
      <c r="W38" s="29">
        <v>97.748999999999995</v>
      </c>
    </row>
    <row r="39" spans="1:23" s="19" customFormat="1" ht="15" customHeight="1" x14ac:dyDescent="0.2">
      <c r="A39" s="18" t="s">
        <v>15</v>
      </c>
      <c r="B39" s="65" t="s">
        <v>49</v>
      </c>
      <c r="C39" s="54">
        <f t="shared" si="0"/>
        <v>4</v>
      </c>
      <c r="D39" s="67">
        <v>0</v>
      </c>
      <c r="E39" s="56">
        <v>0</v>
      </c>
      <c r="F39" s="57">
        <v>0</v>
      </c>
      <c r="G39" s="56">
        <v>0</v>
      </c>
      <c r="H39" s="58">
        <v>3</v>
      </c>
      <c r="I39" s="56">
        <v>75</v>
      </c>
      <c r="J39" s="57">
        <v>0</v>
      </c>
      <c r="K39" s="56">
        <v>0</v>
      </c>
      <c r="L39" s="58">
        <v>1</v>
      </c>
      <c r="M39" s="56">
        <v>25</v>
      </c>
      <c r="N39" s="57">
        <v>0</v>
      </c>
      <c r="O39" s="56">
        <v>0</v>
      </c>
      <c r="P39" s="66">
        <v>0</v>
      </c>
      <c r="Q39" s="60">
        <v>0</v>
      </c>
      <c r="R39" s="55">
        <v>0</v>
      </c>
      <c r="S39" s="60">
        <v>0</v>
      </c>
      <c r="T39" s="55">
        <v>1</v>
      </c>
      <c r="U39" s="62">
        <v>25</v>
      </c>
      <c r="V39" s="63">
        <v>880</v>
      </c>
      <c r="W39" s="64">
        <v>100</v>
      </c>
    </row>
    <row r="40" spans="1:23" s="19" customFormat="1" ht="15" customHeight="1" x14ac:dyDescent="0.2">
      <c r="A40" s="18" t="s">
        <v>15</v>
      </c>
      <c r="B40" s="20" t="s">
        <v>51</v>
      </c>
      <c r="C40" s="33">
        <f t="shared" si="0"/>
        <v>90</v>
      </c>
      <c r="D40" s="22">
        <v>0</v>
      </c>
      <c r="E40" s="23">
        <v>0</v>
      </c>
      <c r="F40" s="24">
        <v>1</v>
      </c>
      <c r="G40" s="23">
        <v>1.11111</v>
      </c>
      <c r="H40" s="24">
        <v>9</v>
      </c>
      <c r="I40" s="23">
        <v>10</v>
      </c>
      <c r="J40" s="30">
        <v>41</v>
      </c>
      <c r="K40" s="23">
        <v>45.555599999999998</v>
      </c>
      <c r="L40" s="30">
        <v>35</v>
      </c>
      <c r="M40" s="23">
        <v>38.889000000000003</v>
      </c>
      <c r="N40" s="24">
        <v>0</v>
      </c>
      <c r="O40" s="23">
        <v>0</v>
      </c>
      <c r="P40" s="25">
        <v>4</v>
      </c>
      <c r="Q40" s="26">
        <v>4.4443999999999999</v>
      </c>
      <c r="R40" s="31">
        <v>4</v>
      </c>
      <c r="S40" s="26">
        <v>4.4443999999999999</v>
      </c>
      <c r="T40" s="22">
        <v>2</v>
      </c>
      <c r="U40" s="27">
        <v>2.2222</v>
      </c>
      <c r="V40" s="28">
        <v>4916</v>
      </c>
      <c r="W40" s="29">
        <v>100</v>
      </c>
    </row>
    <row r="41" spans="1:23" s="19" customFormat="1" ht="15" customHeight="1" x14ac:dyDescent="0.2">
      <c r="A41" s="18" t="s">
        <v>15</v>
      </c>
      <c r="B41" s="65" t="s">
        <v>44</v>
      </c>
      <c r="C41" s="54">
        <f t="shared" si="0"/>
        <v>11</v>
      </c>
      <c r="D41" s="67">
        <v>0</v>
      </c>
      <c r="E41" s="56">
        <v>0</v>
      </c>
      <c r="F41" s="57">
        <v>0</v>
      </c>
      <c r="G41" s="56">
        <v>0</v>
      </c>
      <c r="H41" s="57">
        <v>0</v>
      </c>
      <c r="I41" s="56">
        <v>0</v>
      </c>
      <c r="J41" s="57">
        <v>8</v>
      </c>
      <c r="K41" s="56">
        <v>72.7273</v>
      </c>
      <c r="L41" s="58">
        <v>2</v>
      </c>
      <c r="M41" s="56">
        <v>18.181999999999999</v>
      </c>
      <c r="N41" s="58">
        <v>0</v>
      </c>
      <c r="O41" s="56">
        <v>0</v>
      </c>
      <c r="P41" s="59">
        <v>1</v>
      </c>
      <c r="Q41" s="60">
        <v>9.0908999999999995</v>
      </c>
      <c r="R41" s="55">
        <v>1</v>
      </c>
      <c r="S41" s="60">
        <v>9.0908999999999995</v>
      </c>
      <c r="T41" s="67">
        <v>0</v>
      </c>
      <c r="U41" s="62">
        <v>0</v>
      </c>
      <c r="V41" s="63">
        <v>2618</v>
      </c>
      <c r="W41" s="64">
        <v>100</v>
      </c>
    </row>
    <row r="42" spans="1:23" s="19" customFormat="1" ht="15" customHeight="1" x14ac:dyDescent="0.2">
      <c r="A42" s="18" t="s">
        <v>15</v>
      </c>
      <c r="B42" s="20" t="s">
        <v>45</v>
      </c>
      <c r="C42" s="33">
        <f t="shared" si="0"/>
        <v>5</v>
      </c>
      <c r="D42" s="22">
        <v>0</v>
      </c>
      <c r="E42" s="23">
        <v>0</v>
      </c>
      <c r="F42" s="24">
        <v>0</v>
      </c>
      <c r="G42" s="23">
        <v>0</v>
      </c>
      <c r="H42" s="24">
        <v>2</v>
      </c>
      <c r="I42" s="23">
        <v>40</v>
      </c>
      <c r="J42" s="30">
        <v>0</v>
      </c>
      <c r="K42" s="23">
        <v>0</v>
      </c>
      <c r="L42" s="30">
        <v>3</v>
      </c>
      <c r="M42" s="23">
        <v>60</v>
      </c>
      <c r="N42" s="30">
        <v>0</v>
      </c>
      <c r="O42" s="23">
        <v>0</v>
      </c>
      <c r="P42" s="25">
        <v>0</v>
      </c>
      <c r="Q42" s="26">
        <v>0</v>
      </c>
      <c r="R42" s="31">
        <v>0</v>
      </c>
      <c r="S42" s="26">
        <v>0</v>
      </c>
      <c r="T42" s="22">
        <v>0</v>
      </c>
      <c r="U42" s="27">
        <v>0</v>
      </c>
      <c r="V42" s="28">
        <v>481</v>
      </c>
      <c r="W42" s="29">
        <v>100</v>
      </c>
    </row>
    <row r="43" spans="1:23" s="19" customFormat="1" ht="15" customHeight="1" x14ac:dyDescent="0.2">
      <c r="A43" s="18" t="s">
        <v>15</v>
      </c>
      <c r="B43" s="65" t="s">
        <v>52</v>
      </c>
      <c r="C43" s="54">
        <f t="shared" si="0"/>
        <v>118</v>
      </c>
      <c r="D43" s="55">
        <v>0</v>
      </c>
      <c r="E43" s="56">
        <v>0</v>
      </c>
      <c r="F43" s="57">
        <v>0</v>
      </c>
      <c r="G43" s="56">
        <v>0</v>
      </c>
      <c r="H43" s="58">
        <v>4</v>
      </c>
      <c r="I43" s="56">
        <v>3.3898000000000001</v>
      </c>
      <c r="J43" s="57">
        <v>73</v>
      </c>
      <c r="K43" s="56">
        <v>61.864400000000003</v>
      </c>
      <c r="L43" s="57">
        <v>33</v>
      </c>
      <c r="M43" s="56">
        <v>27.966000000000001</v>
      </c>
      <c r="N43" s="57">
        <v>1</v>
      </c>
      <c r="O43" s="56">
        <v>0.84745999999999999</v>
      </c>
      <c r="P43" s="59">
        <v>7</v>
      </c>
      <c r="Q43" s="60">
        <v>5.9321999999999999</v>
      </c>
      <c r="R43" s="67">
        <v>2</v>
      </c>
      <c r="S43" s="60">
        <v>1.6949000000000001</v>
      </c>
      <c r="T43" s="67">
        <v>2</v>
      </c>
      <c r="U43" s="62">
        <v>1.6949000000000001</v>
      </c>
      <c r="V43" s="63">
        <v>3631</v>
      </c>
      <c r="W43" s="64">
        <v>100</v>
      </c>
    </row>
    <row r="44" spans="1:23" s="19" customFormat="1" ht="15" customHeight="1" x14ac:dyDescent="0.2">
      <c r="A44" s="18" t="s">
        <v>15</v>
      </c>
      <c r="B44" s="20" t="s">
        <v>53</v>
      </c>
      <c r="C44" s="21">
        <f t="shared" si="0"/>
        <v>46</v>
      </c>
      <c r="D44" s="22">
        <v>1</v>
      </c>
      <c r="E44" s="23">
        <v>2.1739000000000002</v>
      </c>
      <c r="F44" s="30">
        <v>0</v>
      </c>
      <c r="G44" s="23">
        <v>0</v>
      </c>
      <c r="H44" s="24">
        <v>2</v>
      </c>
      <c r="I44" s="23">
        <v>4.3478000000000003</v>
      </c>
      <c r="J44" s="24">
        <v>27</v>
      </c>
      <c r="K44" s="23">
        <v>58.695700000000002</v>
      </c>
      <c r="L44" s="24">
        <v>14</v>
      </c>
      <c r="M44" s="23">
        <v>30.434999999999999</v>
      </c>
      <c r="N44" s="30">
        <v>0</v>
      </c>
      <c r="O44" s="23">
        <v>0</v>
      </c>
      <c r="P44" s="32">
        <v>2</v>
      </c>
      <c r="Q44" s="26">
        <v>4.3478000000000003</v>
      </c>
      <c r="R44" s="31">
        <v>1</v>
      </c>
      <c r="S44" s="26">
        <v>2.1739000000000002</v>
      </c>
      <c r="T44" s="31">
        <v>1</v>
      </c>
      <c r="U44" s="27">
        <v>2.1739000000000002</v>
      </c>
      <c r="V44" s="28">
        <v>1815</v>
      </c>
      <c r="W44" s="29">
        <v>100</v>
      </c>
    </row>
    <row r="45" spans="1:23" s="19" customFormat="1" ht="15" customHeight="1" x14ac:dyDescent="0.2">
      <c r="A45" s="18" t="s">
        <v>15</v>
      </c>
      <c r="B45" s="65" t="s">
        <v>54</v>
      </c>
      <c r="C45" s="54">
        <f t="shared" si="0"/>
        <v>29</v>
      </c>
      <c r="D45" s="67">
        <v>0</v>
      </c>
      <c r="E45" s="56">
        <v>0</v>
      </c>
      <c r="F45" s="57">
        <v>1</v>
      </c>
      <c r="G45" s="56">
        <v>3.44828</v>
      </c>
      <c r="H45" s="58">
        <v>8</v>
      </c>
      <c r="I45" s="56">
        <v>27.586200000000002</v>
      </c>
      <c r="J45" s="57">
        <v>4</v>
      </c>
      <c r="K45" s="56">
        <v>13.793100000000001</v>
      </c>
      <c r="L45" s="58">
        <v>13</v>
      </c>
      <c r="M45" s="56">
        <v>44.828000000000003</v>
      </c>
      <c r="N45" s="57">
        <v>0</v>
      </c>
      <c r="O45" s="56">
        <v>0</v>
      </c>
      <c r="P45" s="59">
        <v>3</v>
      </c>
      <c r="Q45" s="60">
        <v>10.344799999999999</v>
      </c>
      <c r="R45" s="55">
        <v>1</v>
      </c>
      <c r="S45" s="60">
        <v>3.4483000000000001</v>
      </c>
      <c r="T45" s="67">
        <v>1</v>
      </c>
      <c r="U45" s="62">
        <v>3.4483000000000001</v>
      </c>
      <c r="V45" s="63">
        <v>1283</v>
      </c>
      <c r="W45" s="64">
        <v>100</v>
      </c>
    </row>
    <row r="46" spans="1:23" s="19" customFormat="1" ht="15" customHeight="1" x14ac:dyDescent="0.2">
      <c r="A46" s="18" t="s">
        <v>15</v>
      </c>
      <c r="B46" s="20" t="s">
        <v>55</v>
      </c>
      <c r="C46" s="21">
        <f t="shared" si="0"/>
        <v>180</v>
      </c>
      <c r="D46" s="22">
        <v>0</v>
      </c>
      <c r="E46" s="23">
        <v>0</v>
      </c>
      <c r="F46" s="24">
        <v>0</v>
      </c>
      <c r="G46" s="23">
        <v>0</v>
      </c>
      <c r="H46" s="24">
        <v>4</v>
      </c>
      <c r="I46" s="23">
        <v>2.2222</v>
      </c>
      <c r="J46" s="24">
        <v>142</v>
      </c>
      <c r="K46" s="23">
        <v>78.888900000000007</v>
      </c>
      <c r="L46" s="30">
        <v>27</v>
      </c>
      <c r="M46" s="23">
        <v>15</v>
      </c>
      <c r="N46" s="30">
        <v>0</v>
      </c>
      <c r="O46" s="23">
        <v>0</v>
      </c>
      <c r="P46" s="32">
        <v>7</v>
      </c>
      <c r="Q46" s="26">
        <v>3.8889</v>
      </c>
      <c r="R46" s="22">
        <v>4</v>
      </c>
      <c r="S46" s="26">
        <v>2.2222</v>
      </c>
      <c r="T46" s="22">
        <v>1</v>
      </c>
      <c r="U46" s="27">
        <v>0.55559999999999998</v>
      </c>
      <c r="V46" s="28">
        <v>3027</v>
      </c>
      <c r="W46" s="29">
        <v>92.798000000000002</v>
      </c>
    </row>
    <row r="47" spans="1:23" s="19" customFormat="1" ht="15" customHeight="1" x14ac:dyDescent="0.2">
      <c r="A47" s="18" t="s">
        <v>15</v>
      </c>
      <c r="B47" s="65" t="s">
        <v>56</v>
      </c>
      <c r="C47" s="68">
        <f t="shared" si="0"/>
        <v>26</v>
      </c>
      <c r="D47" s="55">
        <v>0</v>
      </c>
      <c r="E47" s="56">
        <v>0</v>
      </c>
      <c r="F47" s="58">
        <v>0</v>
      </c>
      <c r="G47" s="56">
        <v>0</v>
      </c>
      <c r="H47" s="58">
        <v>11</v>
      </c>
      <c r="I47" s="56">
        <v>42.307699999999997</v>
      </c>
      <c r="J47" s="58">
        <v>5</v>
      </c>
      <c r="K47" s="56">
        <v>19.230799999999999</v>
      </c>
      <c r="L47" s="58">
        <v>9</v>
      </c>
      <c r="M47" s="56">
        <v>34.615000000000002</v>
      </c>
      <c r="N47" s="57">
        <v>0</v>
      </c>
      <c r="O47" s="56">
        <v>0</v>
      </c>
      <c r="P47" s="59">
        <v>1</v>
      </c>
      <c r="Q47" s="60">
        <v>3.8462000000000001</v>
      </c>
      <c r="R47" s="67">
        <v>2</v>
      </c>
      <c r="S47" s="60">
        <v>7.6923000000000004</v>
      </c>
      <c r="T47" s="55">
        <v>1</v>
      </c>
      <c r="U47" s="62">
        <v>3.8462000000000001</v>
      </c>
      <c r="V47" s="63">
        <v>308</v>
      </c>
      <c r="W47" s="64">
        <v>100</v>
      </c>
    </row>
    <row r="48" spans="1:23" s="19" customFormat="1" ht="15" customHeight="1" x14ac:dyDescent="0.2">
      <c r="A48" s="18" t="s">
        <v>15</v>
      </c>
      <c r="B48" s="20" t="s">
        <v>57</v>
      </c>
      <c r="C48" s="21">
        <f t="shared" si="0"/>
        <v>58</v>
      </c>
      <c r="D48" s="31">
        <v>0</v>
      </c>
      <c r="E48" s="23">
        <v>0</v>
      </c>
      <c r="F48" s="24">
        <v>0</v>
      </c>
      <c r="G48" s="23">
        <v>0</v>
      </c>
      <c r="H48" s="30">
        <v>0</v>
      </c>
      <c r="I48" s="23">
        <v>0</v>
      </c>
      <c r="J48" s="24">
        <v>44</v>
      </c>
      <c r="K48" s="23">
        <v>75.862099999999998</v>
      </c>
      <c r="L48" s="24">
        <v>13</v>
      </c>
      <c r="M48" s="23">
        <v>22.414000000000001</v>
      </c>
      <c r="N48" s="30">
        <v>0</v>
      </c>
      <c r="O48" s="23">
        <v>0</v>
      </c>
      <c r="P48" s="32">
        <v>1</v>
      </c>
      <c r="Q48" s="26">
        <v>1.7241</v>
      </c>
      <c r="R48" s="31">
        <v>0</v>
      </c>
      <c r="S48" s="26">
        <v>0</v>
      </c>
      <c r="T48" s="31">
        <v>0</v>
      </c>
      <c r="U48" s="27">
        <v>0</v>
      </c>
      <c r="V48" s="28">
        <v>1236</v>
      </c>
      <c r="W48" s="29">
        <v>100</v>
      </c>
    </row>
    <row r="49" spans="1:25" s="19" customFormat="1" ht="15" customHeight="1" x14ac:dyDescent="0.2">
      <c r="A49" s="18" t="s">
        <v>15</v>
      </c>
      <c r="B49" s="65" t="s">
        <v>58</v>
      </c>
      <c r="C49" s="68">
        <f t="shared" si="0"/>
        <v>14</v>
      </c>
      <c r="D49" s="55">
        <v>1</v>
      </c>
      <c r="E49" s="56">
        <v>7.1429</v>
      </c>
      <c r="F49" s="57">
        <v>0</v>
      </c>
      <c r="G49" s="56">
        <v>0</v>
      </c>
      <c r="H49" s="57">
        <v>0</v>
      </c>
      <c r="I49" s="56">
        <v>0</v>
      </c>
      <c r="J49" s="57">
        <v>0</v>
      </c>
      <c r="K49" s="56">
        <v>0</v>
      </c>
      <c r="L49" s="58">
        <v>7</v>
      </c>
      <c r="M49" s="56">
        <v>50</v>
      </c>
      <c r="N49" s="58">
        <v>0</v>
      </c>
      <c r="O49" s="56">
        <v>0</v>
      </c>
      <c r="P49" s="59">
        <v>6</v>
      </c>
      <c r="Q49" s="60">
        <v>42.857100000000003</v>
      </c>
      <c r="R49" s="67">
        <v>0</v>
      </c>
      <c r="S49" s="60">
        <v>0</v>
      </c>
      <c r="T49" s="67">
        <v>0</v>
      </c>
      <c r="U49" s="62">
        <v>0</v>
      </c>
      <c r="V49" s="63">
        <v>688</v>
      </c>
      <c r="W49" s="64">
        <v>100</v>
      </c>
    </row>
    <row r="50" spans="1:25" s="19" customFormat="1" ht="15" customHeight="1" x14ac:dyDescent="0.2">
      <c r="A50" s="18" t="s">
        <v>15</v>
      </c>
      <c r="B50" s="20" t="s">
        <v>59</v>
      </c>
      <c r="C50" s="21">
        <f t="shared" si="0"/>
        <v>53</v>
      </c>
      <c r="D50" s="22">
        <v>0</v>
      </c>
      <c r="E50" s="23">
        <v>0</v>
      </c>
      <c r="F50" s="24">
        <v>0</v>
      </c>
      <c r="G50" s="23">
        <v>0</v>
      </c>
      <c r="H50" s="30">
        <v>1</v>
      </c>
      <c r="I50" s="23">
        <v>1.8868</v>
      </c>
      <c r="J50" s="24">
        <v>20</v>
      </c>
      <c r="K50" s="23">
        <v>37.735799999999998</v>
      </c>
      <c r="L50" s="24">
        <v>30</v>
      </c>
      <c r="M50" s="23">
        <v>56.603999999999999</v>
      </c>
      <c r="N50" s="30">
        <v>0</v>
      </c>
      <c r="O50" s="23">
        <v>0</v>
      </c>
      <c r="P50" s="32">
        <v>2</v>
      </c>
      <c r="Q50" s="26">
        <v>3.7736000000000001</v>
      </c>
      <c r="R50" s="22">
        <v>4</v>
      </c>
      <c r="S50" s="26">
        <v>7.5472000000000001</v>
      </c>
      <c r="T50" s="22">
        <v>0</v>
      </c>
      <c r="U50" s="27">
        <v>0</v>
      </c>
      <c r="V50" s="28">
        <v>1818</v>
      </c>
      <c r="W50" s="29">
        <v>100</v>
      </c>
    </row>
    <row r="51" spans="1:25" s="19" customFormat="1" ht="15" customHeight="1" x14ac:dyDescent="0.2">
      <c r="A51" s="18" t="s">
        <v>15</v>
      </c>
      <c r="B51" s="65" t="s">
        <v>60</v>
      </c>
      <c r="C51" s="54">
        <f t="shared" si="0"/>
        <v>523</v>
      </c>
      <c r="D51" s="55">
        <v>3</v>
      </c>
      <c r="E51" s="56">
        <v>0.5736</v>
      </c>
      <c r="F51" s="58">
        <v>2</v>
      </c>
      <c r="G51" s="56">
        <v>0.38241000000000003</v>
      </c>
      <c r="H51" s="57">
        <v>263</v>
      </c>
      <c r="I51" s="56">
        <v>50.286799999999999</v>
      </c>
      <c r="J51" s="57">
        <v>155</v>
      </c>
      <c r="K51" s="56">
        <v>29.636700000000001</v>
      </c>
      <c r="L51" s="57">
        <v>88</v>
      </c>
      <c r="M51" s="56">
        <v>16.826000000000001</v>
      </c>
      <c r="N51" s="58">
        <v>1</v>
      </c>
      <c r="O51" s="56">
        <v>0.19120000000000001</v>
      </c>
      <c r="P51" s="59">
        <v>11</v>
      </c>
      <c r="Q51" s="60">
        <v>2.1032999999999999</v>
      </c>
      <c r="R51" s="55">
        <v>24</v>
      </c>
      <c r="S51" s="60">
        <v>4.5888999999999998</v>
      </c>
      <c r="T51" s="55">
        <v>36</v>
      </c>
      <c r="U51" s="62">
        <v>6.8834</v>
      </c>
      <c r="V51" s="63">
        <v>8616</v>
      </c>
      <c r="W51" s="64">
        <v>100</v>
      </c>
    </row>
    <row r="52" spans="1:25" s="19" customFormat="1" ht="15" customHeight="1" x14ac:dyDescent="0.2">
      <c r="A52" s="18" t="s">
        <v>15</v>
      </c>
      <c r="B52" s="20" t="s">
        <v>61</v>
      </c>
      <c r="C52" s="21">
        <f t="shared" si="0"/>
        <v>7</v>
      </c>
      <c r="D52" s="31">
        <v>0</v>
      </c>
      <c r="E52" s="23">
        <v>0</v>
      </c>
      <c r="F52" s="24">
        <v>0</v>
      </c>
      <c r="G52" s="23">
        <v>0</v>
      </c>
      <c r="H52" s="30">
        <v>0</v>
      </c>
      <c r="I52" s="23">
        <v>0</v>
      </c>
      <c r="J52" s="30">
        <v>1</v>
      </c>
      <c r="K52" s="23">
        <v>14.2857</v>
      </c>
      <c r="L52" s="24">
        <v>6</v>
      </c>
      <c r="M52" s="23">
        <v>85.713999999999999</v>
      </c>
      <c r="N52" s="30">
        <v>0</v>
      </c>
      <c r="O52" s="23">
        <v>0</v>
      </c>
      <c r="P52" s="25">
        <v>0</v>
      </c>
      <c r="Q52" s="26">
        <v>0</v>
      </c>
      <c r="R52" s="22">
        <v>2</v>
      </c>
      <c r="S52" s="26">
        <v>28.571400000000001</v>
      </c>
      <c r="T52" s="22">
        <v>1</v>
      </c>
      <c r="U52" s="27">
        <v>14.2857</v>
      </c>
      <c r="V52" s="28">
        <v>1009</v>
      </c>
      <c r="W52" s="29">
        <v>100</v>
      </c>
    </row>
    <row r="53" spans="1:25" s="19" customFormat="1" ht="15" customHeight="1" x14ac:dyDescent="0.2">
      <c r="A53" s="18" t="s">
        <v>15</v>
      </c>
      <c r="B53" s="65" t="s">
        <v>62</v>
      </c>
      <c r="C53" s="68">
        <f t="shared" si="0"/>
        <v>21</v>
      </c>
      <c r="D53" s="67">
        <v>0</v>
      </c>
      <c r="E53" s="56">
        <v>0</v>
      </c>
      <c r="F53" s="57">
        <v>0</v>
      </c>
      <c r="G53" s="56">
        <v>0</v>
      </c>
      <c r="H53" s="58">
        <v>0</v>
      </c>
      <c r="I53" s="56">
        <v>0</v>
      </c>
      <c r="J53" s="57">
        <v>1</v>
      </c>
      <c r="K53" s="56">
        <v>4.7618999999999998</v>
      </c>
      <c r="L53" s="58">
        <v>20</v>
      </c>
      <c r="M53" s="56">
        <v>95.238</v>
      </c>
      <c r="N53" s="58">
        <v>0</v>
      </c>
      <c r="O53" s="56">
        <v>0</v>
      </c>
      <c r="P53" s="59">
        <v>0</v>
      </c>
      <c r="Q53" s="60">
        <v>0</v>
      </c>
      <c r="R53" s="67">
        <v>5</v>
      </c>
      <c r="S53" s="60">
        <v>23.8095</v>
      </c>
      <c r="T53" s="55">
        <v>0</v>
      </c>
      <c r="U53" s="62">
        <v>0</v>
      </c>
      <c r="V53" s="63">
        <v>306</v>
      </c>
      <c r="W53" s="64">
        <v>100</v>
      </c>
    </row>
    <row r="54" spans="1:25" s="19" customFormat="1" ht="15" customHeight="1" x14ac:dyDescent="0.2">
      <c r="A54" s="18" t="s">
        <v>15</v>
      </c>
      <c r="B54" s="20" t="s">
        <v>63</v>
      </c>
      <c r="C54" s="21">
        <f t="shared" si="0"/>
        <v>53</v>
      </c>
      <c r="D54" s="31">
        <v>0</v>
      </c>
      <c r="E54" s="23">
        <v>0</v>
      </c>
      <c r="F54" s="24">
        <v>0</v>
      </c>
      <c r="G54" s="34">
        <v>0</v>
      </c>
      <c r="H54" s="30">
        <v>1</v>
      </c>
      <c r="I54" s="34">
        <v>1.8868</v>
      </c>
      <c r="J54" s="24">
        <v>37</v>
      </c>
      <c r="K54" s="23">
        <v>69.811300000000003</v>
      </c>
      <c r="L54" s="24">
        <v>13</v>
      </c>
      <c r="M54" s="23">
        <v>24.527999999999999</v>
      </c>
      <c r="N54" s="24">
        <v>0</v>
      </c>
      <c r="O54" s="23">
        <v>0</v>
      </c>
      <c r="P54" s="32">
        <v>2</v>
      </c>
      <c r="Q54" s="26">
        <v>3.7736000000000001</v>
      </c>
      <c r="R54" s="22">
        <v>1</v>
      </c>
      <c r="S54" s="26">
        <v>1.8868</v>
      </c>
      <c r="T54" s="31">
        <v>2</v>
      </c>
      <c r="U54" s="27">
        <v>3.7736000000000001</v>
      </c>
      <c r="V54" s="28">
        <v>1971</v>
      </c>
      <c r="W54" s="29">
        <v>100</v>
      </c>
    </row>
    <row r="55" spans="1:25" s="19" customFormat="1" ht="15" customHeight="1" x14ac:dyDescent="0.2">
      <c r="A55" s="18" t="s">
        <v>15</v>
      </c>
      <c r="B55" s="65" t="s">
        <v>64</v>
      </c>
      <c r="C55" s="54">
        <f t="shared" si="0"/>
        <v>276</v>
      </c>
      <c r="D55" s="55">
        <v>2</v>
      </c>
      <c r="E55" s="56">
        <v>0.72460000000000002</v>
      </c>
      <c r="F55" s="57">
        <v>2</v>
      </c>
      <c r="G55" s="56">
        <v>0.72463999999999995</v>
      </c>
      <c r="H55" s="58">
        <v>108</v>
      </c>
      <c r="I55" s="56">
        <v>39.130400000000002</v>
      </c>
      <c r="J55" s="58">
        <v>6</v>
      </c>
      <c r="K55" s="56">
        <v>2.1739000000000002</v>
      </c>
      <c r="L55" s="57">
        <v>144</v>
      </c>
      <c r="M55" s="56">
        <v>52.173999999999999</v>
      </c>
      <c r="N55" s="57">
        <v>1</v>
      </c>
      <c r="O55" s="56">
        <v>0.36231999999999998</v>
      </c>
      <c r="P55" s="66">
        <v>13</v>
      </c>
      <c r="Q55" s="60">
        <v>4.7100999999999997</v>
      </c>
      <c r="R55" s="55">
        <v>11</v>
      </c>
      <c r="S55" s="60">
        <v>3.9855</v>
      </c>
      <c r="T55" s="67">
        <v>22</v>
      </c>
      <c r="U55" s="62">
        <v>7.9710000000000001</v>
      </c>
      <c r="V55" s="63">
        <v>2305</v>
      </c>
      <c r="W55" s="64">
        <v>100</v>
      </c>
    </row>
    <row r="56" spans="1:25" s="19" customFormat="1" ht="15" customHeight="1" x14ac:dyDescent="0.2">
      <c r="A56" s="18" t="s">
        <v>15</v>
      </c>
      <c r="B56" s="20" t="s">
        <v>65</v>
      </c>
      <c r="C56" s="21">
        <f t="shared" si="0"/>
        <v>26</v>
      </c>
      <c r="D56" s="22">
        <v>0</v>
      </c>
      <c r="E56" s="23">
        <v>0</v>
      </c>
      <c r="F56" s="24">
        <v>0</v>
      </c>
      <c r="G56" s="23">
        <v>0</v>
      </c>
      <c r="H56" s="24">
        <v>0</v>
      </c>
      <c r="I56" s="23">
        <v>0</v>
      </c>
      <c r="J56" s="30">
        <v>5</v>
      </c>
      <c r="K56" s="23">
        <v>19.230799999999999</v>
      </c>
      <c r="L56" s="24">
        <v>19</v>
      </c>
      <c r="M56" s="23">
        <v>73.076999999999998</v>
      </c>
      <c r="N56" s="30">
        <v>0</v>
      </c>
      <c r="O56" s="23">
        <v>0</v>
      </c>
      <c r="P56" s="25">
        <v>2</v>
      </c>
      <c r="Q56" s="26">
        <v>7.6923000000000004</v>
      </c>
      <c r="R56" s="31">
        <v>0</v>
      </c>
      <c r="S56" s="26">
        <v>0</v>
      </c>
      <c r="T56" s="31">
        <v>0</v>
      </c>
      <c r="U56" s="27">
        <v>0</v>
      </c>
      <c r="V56" s="28">
        <v>720</v>
      </c>
      <c r="W56" s="29">
        <v>100</v>
      </c>
    </row>
    <row r="57" spans="1:25" s="19" customFormat="1" ht="15" customHeight="1" x14ac:dyDescent="0.2">
      <c r="A57" s="18" t="s">
        <v>15</v>
      </c>
      <c r="B57" s="65" t="s">
        <v>66</v>
      </c>
      <c r="C57" s="54">
        <f t="shared" si="0"/>
        <v>204</v>
      </c>
      <c r="D57" s="55">
        <v>2</v>
      </c>
      <c r="E57" s="56">
        <v>0.98040000000000005</v>
      </c>
      <c r="F57" s="58">
        <v>3</v>
      </c>
      <c r="G57" s="56">
        <v>1.4705900000000001</v>
      </c>
      <c r="H57" s="57">
        <v>13</v>
      </c>
      <c r="I57" s="56">
        <v>6.3724999999999996</v>
      </c>
      <c r="J57" s="57">
        <v>104</v>
      </c>
      <c r="K57" s="56">
        <v>50.980400000000003</v>
      </c>
      <c r="L57" s="57">
        <v>64</v>
      </c>
      <c r="M57" s="56">
        <v>31.373000000000001</v>
      </c>
      <c r="N57" s="57">
        <v>0</v>
      </c>
      <c r="O57" s="56">
        <v>0</v>
      </c>
      <c r="P57" s="66">
        <v>18</v>
      </c>
      <c r="Q57" s="60">
        <v>8.8234999999999992</v>
      </c>
      <c r="R57" s="67">
        <v>3</v>
      </c>
      <c r="S57" s="60">
        <v>1.4705999999999999</v>
      </c>
      <c r="T57" s="67">
        <v>6</v>
      </c>
      <c r="U57" s="62">
        <v>2.9411999999999998</v>
      </c>
      <c r="V57" s="63">
        <v>2232</v>
      </c>
      <c r="W57" s="64">
        <v>100</v>
      </c>
    </row>
    <row r="58" spans="1:25" s="19" customFormat="1" ht="15" customHeight="1" thickBot="1" x14ac:dyDescent="0.25">
      <c r="A58" s="18" t="s">
        <v>15</v>
      </c>
      <c r="B58" s="35" t="s">
        <v>67</v>
      </c>
      <c r="C58" s="102">
        <f t="shared" si="0"/>
        <v>19</v>
      </c>
      <c r="D58" s="36">
        <v>5</v>
      </c>
      <c r="E58" s="37">
        <v>26.315799999999999</v>
      </c>
      <c r="F58" s="38">
        <v>0</v>
      </c>
      <c r="G58" s="37">
        <v>0</v>
      </c>
      <c r="H58" s="39">
        <v>1</v>
      </c>
      <c r="I58" s="37">
        <v>5.2632000000000003</v>
      </c>
      <c r="J58" s="38">
        <v>1</v>
      </c>
      <c r="K58" s="37">
        <v>5.2632000000000003</v>
      </c>
      <c r="L58" s="38">
        <v>10</v>
      </c>
      <c r="M58" s="37">
        <v>52.631999999999998</v>
      </c>
      <c r="N58" s="39">
        <v>0</v>
      </c>
      <c r="O58" s="37">
        <v>0</v>
      </c>
      <c r="P58" s="40">
        <v>2</v>
      </c>
      <c r="Q58" s="41">
        <v>10.526300000000001</v>
      </c>
      <c r="R58" s="36">
        <v>1</v>
      </c>
      <c r="S58" s="41">
        <v>5.2632000000000003</v>
      </c>
      <c r="T58" s="36">
        <v>0</v>
      </c>
      <c r="U58" s="42">
        <v>0</v>
      </c>
      <c r="V58" s="43">
        <v>365</v>
      </c>
      <c r="W58" s="44">
        <v>100</v>
      </c>
    </row>
    <row r="59" spans="1:25" s="46" customFormat="1" ht="15" customHeight="1" x14ac:dyDescent="0.2">
      <c r="A59" s="48"/>
      <c r="B59" s="52"/>
      <c r="C59" s="45"/>
      <c r="D59" s="45"/>
      <c r="E59" s="45"/>
      <c r="F59" s="45"/>
      <c r="G59" s="45"/>
      <c r="H59" s="45"/>
      <c r="I59" s="45"/>
      <c r="J59" s="45"/>
      <c r="K59" s="45"/>
      <c r="L59" s="45"/>
      <c r="M59" s="45"/>
      <c r="N59" s="45"/>
      <c r="O59" s="45"/>
      <c r="P59" s="45"/>
      <c r="Q59" s="45"/>
      <c r="R59" s="45"/>
      <c r="S59" s="45"/>
      <c r="T59" s="50"/>
      <c r="U59" s="51"/>
      <c r="V59" s="45"/>
      <c r="W59" s="45"/>
    </row>
    <row r="60" spans="1:25" s="19" customFormat="1" ht="15" customHeight="1" x14ac:dyDescent="0.2">
      <c r="A60" s="18"/>
      <c r="B60" s="72" t="s">
        <v>71</v>
      </c>
      <c r="C60" s="100"/>
      <c r="D60" s="100"/>
      <c r="E60" s="100"/>
      <c r="F60" s="100"/>
      <c r="G60" s="100"/>
      <c r="H60" s="101"/>
      <c r="I60" s="101"/>
      <c r="J60" s="101"/>
      <c r="K60" s="101"/>
      <c r="L60" s="101"/>
      <c r="M60" s="101"/>
      <c r="N60" s="101"/>
      <c r="O60" s="101"/>
      <c r="P60" s="101"/>
      <c r="Q60" s="101"/>
      <c r="R60" s="101"/>
      <c r="S60" s="101"/>
      <c r="T60" s="101"/>
      <c r="U60" s="101"/>
      <c r="V60" s="100"/>
      <c r="W60" s="100"/>
      <c r="X60" s="101"/>
      <c r="Y60" s="101"/>
    </row>
    <row r="61" spans="1:25" s="46" customFormat="1" ht="15" customHeight="1" x14ac:dyDescent="0.2">
      <c r="A61" s="48"/>
      <c r="B61" s="49" t="str">
        <f>CONCATENATE("NOTE: Table reads (for US Totals):  Of all ",IF(ISTEXT(C7),LEFT(C7,3),TEXT(C7,"#,##0"))," public school female students ", A7, ", ",IF(ISTEXT(R7),LEFT(R7,3),TEXT(R7,"#,##0"))," (",TEXT(S7,"0.0"),"%) were students with disabilities served under Section 504.")</f>
        <v>NOTE: Table reads (for US Totals):  Of all 3,735 public school female students not served under IDEA subjected to physical restraint, 130 (3.5%) were students with disabilities served under Section 504.</v>
      </c>
      <c r="C61" s="45"/>
      <c r="D61" s="45"/>
      <c r="E61" s="45"/>
      <c r="F61" s="45"/>
      <c r="G61" s="45"/>
      <c r="H61" s="45"/>
      <c r="I61" s="45"/>
      <c r="J61" s="45"/>
      <c r="K61" s="45"/>
      <c r="L61" s="45"/>
      <c r="M61" s="45"/>
      <c r="N61" s="45"/>
      <c r="O61" s="45"/>
      <c r="P61" s="45"/>
      <c r="Q61" s="45"/>
      <c r="R61" s="45"/>
      <c r="S61" s="45"/>
      <c r="T61" s="45"/>
      <c r="U61" s="45"/>
      <c r="V61" s="50"/>
      <c r="W61" s="51"/>
    </row>
    <row r="62" spans="1:25" s="19" customFormat="1" ht="15" customHeight="1" x14ac:dyDescent="0.2">
      <c r="A62" s="18"/>
      <c r="B62" s="49" t="str">
        <f>CONCATENATE("            Table reads (for US Race/Ethnicity):  Of all ",TEXT(A3,"#,##0")," female public school students ",(A7), ", ",TEXT(D7,"#,##0")," (",TEXT(E7,"0.0"),"%) were American Indian or Alaska Native.")</f>
        <v xml:space="preserve">            Table reads (for US Race/Ethnicity):  Of all 3,735 female public school students not served under IDEA subjected to physical restraint, 37 (1.0%) were American Indian or Alaska Native.</v>
      </c>
      <c r="C62" s="100"/>
      <c r="D62" s="100"/>
      <c r="E62" s="100"/>
      <c r="F62" s="100"/>
      <c r="G62" s="100"/>
      <c r="H62" s="101"/>
      <c r="I62" s="101"/>
      <c r="J62" s="101"/>
      <c r="K62" s="101"/>
      <c r="L62" s="101"/>
      <c r="M62" s="101"/>
      <c r="N62" s="101"/>
      <c r="O62" s="101"/>
      <c r="P62" s="101"/>
      <c r="Q62" s="101"/>
      <c r="R62" s="101"/>
      <c r="S62" s="101"/>
      <c r="T62" s="101"/>
      <c r="U62" s="101"/>
      <c r="V62" s="100"/>
      <c r="W62" s="100"/>
      <c r="X62" s="101"/>
      <c r="Y62" s="101"/>
    </row>
    <row r="63" spans="1:25" s="19" customFormat="1" ht="15" customHeight="1" x14ac:dyDescent="0.2">
      <c r="A63" s="18"/>
      <c r="B63" s="78" t="s">
        <v>74</v>
      </c>
      <c r="C63" s="78"/>
      <c r="D63" s="78"/>
      <c r="E63" s="78"/>
      <c r="F63" s="78"/>
      <c r="G63" s="78"/>
      <c r="H63" s="78"/>
      <c r="I63" s="78"/>
      <c r="J63" s="78"/>
      <c r="K63" s="78"/>
      <c r="L63" s="78"/>
      <c r="M63" s="78"/>
      <c r="N63" s="78"/>
      <c r="O63" s="78"/>
      <c r="P63" s="78"/>
      <c r="Q63" s="78"/>
      <c r="R63" s="78"/>
      <c r="S63" s="78"/>
      <c r="T63" s="78"/>
      <c r="U63" s="78"/>
      <c r="V63" s="78"/>
      <c r="W63" s="78"/>
    </row>
    <row r="64" spans="1:25" s="46" customFormat="1" ht="14.1" customHeight="1" x14ac:dyDescent="0.2">
      <c r="B64" s="78" t="s">
        <v>76</v>
      </c>
      <c r="C64" s="78"/>
      <c r="D64" s="78"/>
      <c r="E64" s="78"/>
      <c r="F64" s="78"/>
      <c r="G64" s="78"/>
      <c r="H64" s="78"/>
      <c r="I64" s="78"/>
      <c r="J64" s="78"/>
      <c r="K64" s="78"/>
      <c r="L64" s="78"/>
      <c r="M64" s="78"/>
      <c r="N64" s="78"/>
      <c r="O64" s="78"/>
      <c r="P64" s="78"/>
      <c r="Q64" s="78"/>
      <c r="R64" s="78"/>
      <c r="S64" s="78"/>
      <c r="T64" s="78"/>
      <c r="U64" s="78"/>
      <c r="V64" s="78"/>
      <c r="W64" s="78"/>
    </row>
    <row r="65" spans="1:23" s="46" customFormat="1" ht="15" customHeight="1" x14ac:dyDescent="0.2">
      <c r="A65" s="48"/>
      <c r="B65" s="45"/>
      <c r="C65" s="45"/>
      <c r="D65" s="45"/>
      <c r="E65" s="45"/>
      <c r="F65" s="45"/>
      <c r="G65" s="45"/>
      <c r="H65" s="45"/>
      <c r="I65" s="45"/>
      <c r="J65" s="45"/>
      <c r="K65" s="45"/>
      <c r="L65" s="45"/>
      <c r="M65" s="45"/>
      <c r="N65" s="45"/>
      <c r="O65" s="45"/>
      <c r="P65" s="45"/>
      <c r="Q65" s="45"/>
      <c r="R65" s="45"/>
      <c r="S65" s="45"/>
      <c r="T65" s="50"/>
      <c r="U65" s="51"/>
      <c r="V65" s="45"/>
      <c r="W65" s="45"/>
    </row>
    <row r="66" spans="1:23" s="46" customFormat="1" ht="15" customHeight="1" x14ac:dyDescent="0.2">
      <c r="A66" s="48"/>
      <c r="B66" s="45"/>
      <c r="C66" s="45"/>
      <c r="D66" s="45"/>
      <c r="E66" s="45"/>
      <c r="F66" s="45"/>
      <c r="G66" s="45"/>
      <c r="H66" s="45"/>
      <c r="I66" s="45"/>
      <c r="J66" s="45"/>
      <c r="K66" s="45"/>
      <c r="L66" s="45"/>
      <c r="M66" s="45"/>
      <c r="N66" s="45"/>
      <c r="O66" s="45"/>
      <c r="P66" s="45"/>
      <c r="Q66" s="45"/>
      <c r="R66" s="45"/>
      <c r="S66" s="45"/>
      <c r="T66" s="50"/>
      <c r="U66" s="51"/>
      <c r="V66" s="45"/>
      <c r="W66" s="45"/>
    </row>
    <row r="67" spans="1:23" s="46" customFormat="1" ht="15" customHeight="1" x14ac:dyDescent="0.2">
      <c r="A67" s="48"/>
      <c r="B67" s="1"/>
      <c r="C67" s="1"/>
      <c r="D67" s="1"/>
      <c r="E67" s="1"/>
      <c r="F67" s="1"/>
      <c r="G67" s="1"/>
      <c r="H67" s="1"/>
      <c r="I67" s="1"/>
      <c r="J67" s="1"/>
      <c r="K67" s="1"/>
      <c r="L67" s="1"/>
      <c r="M67" s="1"/>
      <c r="N67" s="1"/>
      <c r="O67" s="1"/>
      <c r="P67" s="1"/>
      <c r="Q67" s="1"/>
      <c r="R67" s="1"/>
      <c r="S67" s="1"/>
      <c r="T67" s="3"/>
      <c r="U67" s="4"/>
      <c r="V67" s="1"/>
      <c r="W67" s="1"/>
    </row>
  </sheetData>
  <mergeCells count="16">
    <mergeCell ref="B63:W63"/>
    <mergeCell ref="B64:W64"/>
    <mergeCell ref="B4:B5"/>
    <mergeCell ref="C4:C5"/>
    <mergeCell ref="D4:Q4"/>
    <mergeCell ref="R4:S5"/>
    <mergeCell ref="T4:U5"/>
    <mergeCell ref="V4:V5"/>
    <mergeCell ref="W4:W5"/>
    <mergeCell ref="D5:E5"/>
    <mergeCell ref="F5:G5"/>
    <mergeCell ref="H5:I5"/>
    <mergeCell ref="J5:K5"/>
    <mergeCell ref="L5:M5"/>
    <mergeCell ref="N5:O5"/>
    <mergeCell ref="P5:Q5"/>
  </mergeCells>
  <printOptions horizontalCentered="1"/>
  <pageMargins left="0.25" right="0.25" top="1" bottom="1" header="0.5" footer="0.5"/>
  <pageSetup paperSize="3" scale="69" orientation="landscape" horizontalDpi="4294967292" verticalDpi="429496729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Total</vt:lpstr>
      <vt:lpstr>Male</vt:lpstr>
      <vt:lpstr>Female</vt:lpstr>
      <vt:lpstr>IDEA Total</vt:lpstr>
      <vt:lpstr>IDEA Male</vt:lpstr>
      <vt:lpstr>IDEA Female</vt:lpstr>
      <vt:lpstr>Non-IDEA Total</vt:lpstr>
      <vt:lpstr>Non-IDEA Male</vt:lpstr>
      <vt:lpstr>Non-IDEA Female</vt:lpstr>
      <vt:lpstr>Female!Print_Area</vt:lpstr>
      <vt:lpstr>'IDEA Female'!Print_Area</vt:lpstr>
      <vt:lpstr>'IDEA Male'!Print_Area</vt:lpstr>
      <vt:lpstr>'IDEA Total'!Print_Area</vt:lpstr>
      <vt:lpstr>Male!Print_Area</vt:lpstr>
      <vt:lpstr>'Non-IDEA Female'!Print_Area</vt:lpstr>
      <vt:lpstr>'Non-IDEA Male'!Print_Area</vt:lpstr>
      <vt:lpstr>'Non-IDEA Total'!Print_Area</vt:lpstr>
      <vt:lpstr>Total!Print_Area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 for Civil Rights</dc:creator>
  <cp:lastModifiedBy>Hector Tello</cp:lastModifiedBy>
  <cp:lastPrinted>2018-08-23T20:07:15Z</cp:lastPrinted>
  <dcterms:created xsi:type="dcterms:W3CDTF">2014-03-02T22:16:30Z</dcterms:created>
  <dcterms:modified xsi:type="dcterms:W3CDTF">2020-04-25T18:24:46Z</dcterms:modified>
</cp:coreProperties>
</file>