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33645" yWindow="-8475" windowWidth="24240" windowHeight="11430" tabRatio="691"/>
  </bookViews>
  <sheets>
    <sheet name="Total" sheetId="56" r:id="rId1"/>
    <sheet name="Male" sheetId="57" r:id="rId2"/>
    <sheet name="Female" sheetId="58" r:id="rId3"/>
    <sheet name="Total with Dis" sheetId="59" r:id="rId4"/>
    <sheet name="Male with Dis" sheetId="60" r:id="rId5"/>
    <sheet name="Female with Dis" sheetId="61" r:id="rId6"/>
    <sheet name="Total no Dis" sheetId="62" r:id="rId7"/>
    <sheet name="Male no Dis" sheetId="63" r:id="rId8"/>
    <sheet name="Female no Dis" sheetId="64"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Total!$A$6:$Y$58</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8" i="64" l="1"/>
  <c r="C68" i="64"/>
  <c r="B60" i="64" s="1"/>
  <c r="B2" i="64"/>
  <c r="D68" i="63"/>
  <c r="C68" i="63"/>
  <c r="B60" i="63"/>
  <c r="B2" i="63"/>
  <c r="D68" i="62"/>
  <c r="B60" i="62" s="1"/>
  <c r="C68" i="62"/>
  <c r="B2" i="62"/>
  <c r="H68" i="61" l="1"/>
  <c r="F68" i="61"/>
  <c r="D68" i="61"/>
  <c r="C68" i="61"/>
  <c r="B64" i="61"/>
  <c r="B63" i="61"/>
  <c r="B2" i="61"/>
  <c r="H68" i="60"/>
  <c r="F68" i="60"/>
  <c r="D68" i="60"/>
  <c r="C68" i="60"/>
  <c r="B63" i="60" s="1"/>
  <c r="B64" i="60"/>
  <c r="B2" i="60"/>
  <c r="H68" i="59"/>
  <c r="F68" i="59"/>
  <c r="D68" i="59"/>
  <c r="B63" i="59" s="1"/>
  <c r="C68" i="59"/>
  <c r="B64" i="59"/>
  <c r="B2" i="59"/>
  <c r="H68" i="58" l="1"/>
  <c r="F68" i="58"/>
  <c r="D68" i="58"/>
  <c r="C68" i="58"/>
  <c r="B63" i="58" s="1"/>
  <c r="A3" i="58"/>
  <c r="B64" i="58" s="1"/>
  <c r="B2" i="58"/>
  <c r="H68" i="57"/>
  <c r="F68" i="57"/>
  <c r="D68" i="57"/>
  <c r="C68" i="57"/>
  <c r="B63" i="57"/>
  <c r="A3" i="57"/>
  <c r="B64" i="57" s="1"/>
  <c r="B2" i="57"/>
  <c r="H68" i="56"/>
  <c r="F68" i="56"/>
  <c r="D68" i="56"/>
  <c r="C68" i="56"/>
  <c r="B63" i="56"/>
  <c r="A3" i="56"/>
  <c r="B64" i="56" s="1"/>
  <c r="B2" i="56"/>
</calcChain>
</file>

<file path=xl/sharedStrings.xml><?xml version="1.0" encoding="utf-8"?>
<sst xmlns="http://schemas.openxmlformats.org/spreadsheetml/2006/main" count="1269" uniqueCount="87">
  <si>
    <t>State</t>
  </si>
  <si>
    <t>Total Students</t>
  </si>
  <si>
    <t>Students  With Disabilities Served Under  IDEA</t>
  </si>
  <si>
    <t>Students With Disabilities Served Only Under Section 504</t>
  </si>
  <si>
    <t>English Language Learners</t>
  </si>
  <si>
    <t>Number of Schools</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</si>
  <si>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</si>
  <si>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</si>
  <si>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</si>
  <si>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</si>
  <si>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</si>
  <si>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</si>
  <si>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</si>
  <si>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</si>
  <si>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</si>
  <si>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</si>
  <si>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r>
      <t>Percent</t>
    </r>
    <r>
      <rPr>
        <b/>
        <vertAlign val="superscript"/>
        <sz val="10"/>
        <rFont val="Arial"/>
        <family val="2"/>
      </rPr>
      <t>2</t>
    </r>
  </si>
  <si>
    <t>More than one out-of-school suspension</t>
  </si>
  <si>
    <t>United States</t>
  </si>
  <si>
    <t>Corporal punishment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</si>
  <si>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</si>
  <si>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</si>
  <si>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</si>
  <si>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</si>
  <si>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</si>
  <si>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</si>
  <si>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</si>
  <si>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</si>
  <si>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</si>
  <si>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</si>
  <si>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</si>
  <si>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</si>
  <si>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</si>
  <si>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</si>
  <si>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</si>
  <si>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</si>
  <si>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</si>
  <si>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</si>
  <si>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</si>
  <si>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</si>
  <si>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</si>
  <si>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</si>
  <si>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</si>
  <si>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</si>
  <si>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</si>
  <si>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</si>
  <si>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</si>
  <si>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</si>
  <si>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</si>
  <si>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</si>
  <si>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</si>
  <si>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</si>
  <si>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</si>
  <si>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</si>
  <si>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</si>
  <si>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</si>
  <si>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</si>
  <si>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</si>
  <si>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</si>
  <si>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</si>
  <si>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</si>
  <si>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</si>
  <si>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</si>
  <si>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</si>
  <si>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</si>
  <si>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</si>
  <si>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</si>
  <si>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</si>
  <si>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</si>
  <si>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</si>
  <si>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</si>
  <si>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Data by race/ethnicity were collected only for students without and with disabilities served under the Individuals with Disabilities Education Act (IDEA), and not for students with disabilities served solely under Section 504 of the Rehabilitation Act of 1973.</t>
  </si>
  <si>
    <t xml:space="preserve">  Percentages reflect the race/ethnic composition of students without and with disabilities served under IDEA.</t>
  </si>
  <si>
    <t>2 Percentage over all public school students without and with disabilities (both students with disabilities served under IDEA and students with disabilities served solely under Section 504).</t>
  </si>
  <si>
    <t xml:space="preserve">            Data reported in this table represent 100.0% of responding schools.</t>
  </si>
  <si>
    <t>SOURCE: U.S. Department of Education, Office for Civil Rights, Civil Rights Data Collection, 2015-16, available at https://ocrdata.ed.gov. Data notes are available at https://ocrdata.ed.gov/Downloads/Data-Notes-2015-16-CRDC.pdf.</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</si>
  <si>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</si>
  <si>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Percentages reflect the race/ethnic composition of students with disabilities served under IDEA.</t>
  </si>
  <si>
    <t>1 Data by race/ethnicity were collected only for students with disabilities served under the Individuals with Disabilities Education Act (IDEA), and not for students with disabilities served solely under Section 504 of the Rehabilitation Act of 1973.</t>
  </si>
  <si>
    <t xml:space="preserve">English Language Learners With Disabilities </t>
  </si>
  <si>
    <r>
      <t>Race/Ethnicity of Students With Disabilities Served Under IDEA</t>
    </r>
    <r>
      <rPr>
        <b/>
        <vertAlign val="superscript"/>
        <sz val="10"/>
        <rFont val="Arial"/>
        <family val="2"/>
      </rPr>
      <t>1</t>
    </r>
  </si>
  <si>
    <t>Students With Disabilities</t>
  </si>
  <si>
    <t>Percent</t>
  </si>
  <si>
    <t xml:space="preserve">English Language Learners </t>
  </si>
  <si>
    <t xml:space="preserve">Race/Ethnicity </t>
  </si>
  <si>
    <t>Students Without Disabilities</t>
  </si>
  <si>
    <t>Race/Ethnicity of Students Without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</si>
</sst>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36"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0"/>
      <name val="Arial"/>
      <family val="2"/>
    </font>
  </fonts>
  <fills count="3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9" fillId="0" borderId="0" applyNumberFormat="0" applyFill="0" applyBorder="0" applyAlignment="0" applyProtection="0"/>
    <xf numFmtId="0" fontId="20" fillId="0" borderId="32" applyNumberFormat="0" applyFill="0" applyAlignment="0" applyProtection="0"/>
    <xf numFmtId="0" fontId="21" fillId="0" borderId="33" applyNumberFormat="0" applyFill="0" applyAlignment="0" applyProtection="0"/>
    <xf numFmtId="0" fontId="22" fillId="0" borderId="3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5" applyNumberFormat="0" applyAlignment="0" applyProtection="0"/>
    <xf numFmtId="0" fontId="27" fillId="8" borderId="36" applyNumberFormat="0" applyAlignment="0" applyProtection="0"/>
    <xf numFmtId="0" fontId="28" fillId="8" borderId="35" applyNumberFormat="0" applyAlignment="0" applyProtection="0"/>
    <xf numFmtId="0" fontId="29" fillId="0" borderId="37" applyNumberFormat="0" applyFill="0" applyAlignment="0" applyProtection="0"/>
    <xf numFmtId="0" fontId="30" fillId="9" borderId="38" applyNumberFormat="0" applyAlignment="0" applyProtection="0"/>
    <xf numFmtId="0" fontId="31" fillId="0" borderId="0" applyNumberFormat="0" applyFill="0" applyBorder="0" applyAlignment="0" applyProtection="0"/>
    <xf numFmtId="0" fontId="4" fillId="10" borderId="39" applyNumberFormat="0" applyFont="0" applyAlignment="0" applyProtection="0"/>
    <xf numFmtId="0" fontId="32" fillId="0" borderId="0" applyNumberFormat="0" applyFill="0" applyBorder="0" applyAlignment="0" applyProtection="0"/>
    <xf numFmtId="0" fontId="33" fillId="0" borderId="40" applyNumberFormat="0" applyFill="0" applyAlignment="0" applyProtection="0"/>
    <xf numFmtId="0" fontId="3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162">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2" xfId="36"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4" fontId="13" fillId="0" borderId="27" xfId="35" quotePrefix="1"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5" fontId="13" fillId="0" borderId="2" xfId="35"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3" borderId="29" xfId="34" applyFont="1" applyFill="1" applyBorder="1" applyAlignment="1">
      <alignment horizontal="left" vertical="center"/>
    </xf>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2" fillId="2" borderId="22" xfId="34" applyFont="1" applyFill="1" applyBorder="1" applyAlignment="1"/>
    <xf numFmtId="1" fontId="12" fillId="2" borderId="23" xfId="34" applyNumberFormat="1" applyFont="1" applyFill="1" applyBorder="1" applyAlignment="1">
      <alignment horizontal="right" wrapText="1"/>
    </xf>
    <xf numFmtId="1" fontId="12" fillId="2" borderId="24" xfId="34" applyNumberFormat="1" applyFont="1" applyFill="1" applyBorder="1" applyAlignment="1">
      <alignment horizontal="right" wrapText="1"/>
    </xf>
    <xf numFmtId="1" fontId="12" fillId="2" borderId="25" xfId="0" applyNumberFormat="1" applyFont="1" applyFill="1" applyBorder="1" applyAlignment="1">
      <alignment horizontal="right" wrapText="1"/>
    </xf>
    <xf numFmtId="1" fontId="12" fillId="2" borderId="2" xfId="34" applyNumberFormat="1" applyFont="1" applyFill="1" applyBorder="1" applyAlignment="1">
      <alignment horizontal="right" wrapText="1"/>
    </xf>
    <xf numFmtId="1" fontId="12" fillId="2" borderId="26" xfId="0" applyNumberFormat="1" applyFont="1" applyFill="1" applyBorder="1" applyAlignment="1">
      <alignment horizontal="right" wrapText="1"/>
    </xf>
    <xf numFmtId="1" fontId="12" fillId="2" borderId="22" xfId="34" applyNumberFormat="1" applyFont="1" applyFill="1" applyBorder="1" applyAlignment="1">
      <alignment horizontal="right" wrapText="1"/>
    </xf>
    <xf numFmtId="1" fontId="12" fillId="2" borderId="27" xfId="34" applyNumberFormat="1" applyFont="1" applyFill="1" applyBorder="1" applyAlignment="1">
      <alignment wrapText="1"/>
    </xf>
    <xf numFmtId="1" fontId="12" fillId="2" borderId="28" xfId="34" applyNumberFormat="1" applyFont="1" applyFill="1" applyBorder="1" applyAlignment="1">
      <alignment wrapText="1"/>
    </xf>
    <xf numFmtId="0" fontId="6" fillId="2" borderId="0" xfId="35" applyFont="1" applyFill="1"/>
    <xf numFmtId="0" fontId="8" fillId="2" borderId="0" xfId="35" applyFont="1" applyFill="1" applyAlignment="1">
      <alignment horizontal="left"/>
    </xf>
    <xf numFmtId="0" fontId="11" fillId="2" borderId="0" xfId="35" applyFont="1" applyFill="1" applyAlignment="1"/>
    <xf numFmtId="0" fontId="11" fillId="2" borderId="0" xfId="33" applyFont="1" applyFill="1"/>
    <xf numFmtId="0" fontId="7" fillId="2" borderId="0" xfId="33" applyFont="1" applyFill="1"/>
    <xf numFmtId="0" fontId="6" fillId="2" borderId="0" xfId="33" applyFont="1" applyFill="1"/>
    <xf numFmtId="1" fontId="7" fillId="2" borderId="0" xfId="36" applyNumberFormat="1" applyFont="1" applyFill="1" applyAlignment="1">
      <alignment wrapText="1"/>
    </xf>
    <xf numFmtId="1" fontId="7" fillId="2" borderId="0" xfId="36" applyNumberFormat="1" applyFont="1" applyFill="1" applyBorder="1" applyAlignment="1">
      <alignment wrapText="1"/>
    </xf>
    <xf numFmtId="0" fontId="7" fillId="2" borderId="0" xfId="35" applyFont="1" applyFill="1"/>
    <xf numFmtId="0" fontId="9" fillId="2" borderId="0" xfId="35" applyFont="1" applyFill="1" applyAlignment="1">
      <alignment horizontal="left"/>
    </xf>
    <xf numFmtId="0" fontId="10" fillId="2" borderId="2" xfId="36" applyFont="1" applyFill="1" applyBorder="1"/>
    <xf numFmtId="1" fontId="7" fillId="2" borderId="2" xfId="36" applyNumberFormat="1" applyFont="1" applyFill="1" applyBorder="1" applyAlignment="1">
      <alignment wrapText="1"/>
    </xf>
    <xf numFmtId="0" fontId="13" fillId="2" borderId="0" xfId="35" quotePrefix="1" applyFont="1" applyFill="1"/>
    <xf numFmtId="0" fontId="13" fillId="2" borderId="0" xfId="35" applyFont="1" applyFill="1"/>
    <xf numFmtId="0" fontId="13" fillId="2" borderId="0" xfId="35" applyFont="1" applyFill="1" applyBorder="1"/>
    <xf numFmtId="0" fontId="13" fillId="2" borderId="0" xfId="33" applyFont="1" applyFill="1" applyBorder="1"/>
    <xf numFmtId="0" fontId="13" fillId="2" borderId="0" xfId="33" applyFont="1" applyFill="1"/>
    <xf numFmtId="0" fontId="13" fillId="2" borderId="0" xfId="35" quotePrefix="1" applyFont="1" applyFill="1" applyAlignment="1">
      <alignment horizontal="left"/>
    </xf>
    <xf numFmtId="0" fontId="15" fillId="2" borderId="0" xfId="35" applyFont="1" applyFill="1"/>
    <xf numFmtId="0" fontId="6" fillId="2" borderId="0" xfId="33" applyFont="1" applyFill="1" applyBorder="1"/>
    <xf numFmtId="0" fontId="13" fillId="2" borderId="0" xfId="35" applyFont="1" applyFill="1" applyAlignment="1"/>
    <xf numFmtId="164" fontId="6" fillId="0" borderId="0" xfId="35" applyNumberFormat="1" applyFont="1"/>
    <xf numFmtId="164" fontId="6" fillId="2" borderId="0" xfId="35" applyNumberFormat="1" applyFont="1" applyFill="1"/>
    <xf numFmtId="0" fontId="13" fillId="0" borderId="0" xfId="33" applyFont="1" applyFill="1" applyBorder="1" applyAlignment="1">
      <alignment vertical="center"/>
    </xf>
    <xf numFmtId="0" fontId="13" fillId="2" borderId="0" xfId="33" applyFont="1" applyFill="1" applyBorder="1" applyAlignment="1">
      <alignment vertical="center"/>
    </xf>
    <xf numFmtId="0" fontId="6" fillId="2" borderId="0" xfId="35" applyFont="1" applyFill="1" applyBorder="1" applyAlignment="1">
      <alignment horizontal="right"/>
    </xf>
    <xf numFmtId="0" fontId="13" fillId="0" borderId="2" xfId="81" applyFont="1" applyFill="1" applyBorder="1"/>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7" fillId="2" borderId="0" xfId="36" applyFont="1" applyFill="1" applyAlignment="1">
      <alignment wrapText="1"/>
    </xf>
    <xf numFmtId="0" fontId="12" fillId="2" borderId="3" xfId="34" applyFont="1" applyFill="1" applyBorder="1" applyAlignment="1">
      <alignment horizontal="left"/>
    </xf>
    <xf numFmtId="0" fontId="12" fillId="2" borderId="11" xfId="34" applyFont="1" applyFill="1" applyBorder="1" applyAlignment="1">
      <alignment horizontal="left"/>
    </xf>
    <xf numFmtId="1" fontId="12" fillId="2" borderId="4" xfId="34" applyNumberFormat="1" applyFont="1" applyFill="1" applyBorder="1" applyAlignment="1">
      <alignment horizontal="center" wrapText="1"/>
    </xf>
    <xf numFmtId="1" fontId="12" fillId="2" borderId="12" xfId="34" applyNumberFormat="1" applyFont="1" applyFill="1" applyBorder="1" applyAlignment="1">
      <alignment horizontal="center" wrapText="1"/>
    </xf>
    <xf numFmtId="1" fontId="12" fillId="2" borderId="5" xfId="34" applyNumberFormat="1" applyFont="1" applyFill="1" applyBorder="1" applyAlignment="1">
      <alignment horizontal="center" vertical="center" wrapText="1"/>
    </xf>
    <xf numFmtId="1" fontId="12" fillId="2" borderId="3" xfId="34" applyNumberFormat="1" applyFont="1" applyFill="1" applyBorder="1" applyAlignment="1">
      <alignment horizontal="center" vertical="center" wrapText="1"/>
    </xf>
    <xf numFmtId="1" fontId="12" fillId="2" borderId="13" xfId="34" applyNumberFormat="1" applyFont="1" applyFill="1" applyBorder="1" applyAlignment="1">
      <alignment horizontal="center" vertical="center" wrapText="1"/>
    </xf>
    <xf numFmtId="1" fontId="12" fillId="2" borderId="14" xfId="34" applyNumberFormat="1" applyFont="1" applyFill="1" applyBorder="1" applyAlignment="1">
      <alignment horizontal="center" vertical="center" wrapText="1"/>
    </xf>
    <xf numFmtId="1" fontId="12" fillId="2" borderId="6" xfId="34" applyNumberFormat="1" applyFont="1" applyFill="1" applyBorder="1" applyAlignment="1">
      <alignment horizontal="center" vertical="center"/>
    </xf>
    <xf numFmtId="1" fontId="12" fillId="2" borderId="7" xfId="34" applyNumberFormat="1" applyFont="1" applyFill="1" applyBorder="1" applyAlignment="1">
      <alignment horizontal="center" vertical="center"/>
    </xf>
    <xf numFmtId="1" fontId="12" fillId="2" borderId="8" xfId="34" applyNumberFormat="1" applyFont="1" applyFill="1" applyBorder="1" applyAlignment="1">
      <alignment horizontal="center" vertical="center"/>
    </xf>
    <xf numFmtId="1" fontId="12" fillId="2" borderId="9" xfId="34" applyNumberFormat="1" applyFont="1" applyFill="1" applyBorder="1" applyAlignment="1">
      <alignment horizontal="center" wrapText="1"/>
    </xf>
    <xf numFmtId="1" fontId="12" fillId="2" borderId="20" xfId="34" applyNumberFormat="1" applyFont="1" applyFill="1" applyBorder="1" applyAlignment="1">
      <alignment horizontal="center" wrapText="1"/>
    </xf>
    <xf numFmtId="1" fontId="12" fillId="2" borderId="10" xfId="34" applyNumberFormat="1" applyFont="1" applyFill="1" applyBorder="1" applyAlignment="1">
      <alignment horizontal="center" wrapText="1"/>
    </xf>
    <xf numFmtId="1" fontId="14" fillId="2" borderId="21" xfId="34" applyNumberFormat="1" applyFont="1" applyFill="1" applyBorder="1" applyAlignment="1">
      <alignment horizontal="center" wrapText="1"/>
    </xf>
    <xf numFmtId="1" fontId="12" fillId="2" borderId="15" xfId="34" applyNumberFormat="1" applyFont="1" applyFill="1" applyBorder="1" applyAlignment="1">
      <alignment horizontal="center" wrapText="1"/>
    </xf>
    <xf numFmtId="1" fontId="12" fillId="2" borderId="16" xfId="34" applyNumberFormat="1" applyFont="1" applyFill="1" applyBorder="1" applyAlignment="1">
      <alignment horizontal="center" wrapText="1"/>
    </xf>
    <xf numFmtId="1" fontId="12" fillId="2" borderId="17" xfId="34" applyNumberFormat="1" applyFont="1" applyFill="1" applyBorder="1" applyAlignment="1">
      <alignment horizontal="center" wrapText="1"/>
    </xf>
    <xf numFmtId="1" fontId="12" fillId="2" borderId="18" xfId="34" applyNumberFormat="1" applyFont="1" applyFill="1" applyBorder="1" applyAlignment="1">
      <alignment horizontal="center" wrapText="1"/>
    </xf>
    <xf numFmtId="1" fontId="12" fillId="2" borderId="19" xfId="34" applyNumberFormat="1" applyFont="1" applyFill="1" applyBorder="1" applyAlignment="1">
      <alignment horizontal="center" wrapText="1"/>
    </xf>
    <xf numFmtId="0" fontId="13" fillId="0" borderId="0" xfId="33" applyFont="1" applyFill="1" applyBorder="1" applyAlignment="1">
      <alignment vertical="center"/>
    </xf>
    <xf numFmtId="0" fontId="13" fillId="2" borderId="0" xfId="33" applyFont="1" applyFill="1" applyBorder="1" applyAlignment="1">
      <alignment vertical="center"/>
    </xf>
  </cellXfs>
  <cellStyles count="123">
    <cellStyle name="20% - Accent1" xfId="100" builtinId="30" customBuiltin="1"/>
    <cellStyle name="20% - Accent2" xfId="104" builtinId="34" customBuiltin="1"/>
    <cellStyle name="20% - Accent3" xfId="108" builtinId="38" customBuiltin="1"/>
    <cellStyle name="20% - Accent4" xfId="112" builtinId="42" customBuiltin="1"/>
    <cellStyle name="20% - Accent5" xfId="116" builtinId="46" customBuiltin="1"/>
    <cellStyle name="20% - Accent6" xfId="120" builtinId="50" customBuiltin="1"/>
    <cellStyle name="40% - Accent1" xfId="101" builtinId="31" customBuiltin="1"/>
    <cellStyle name="40% - Accent2" xfId="105" builtinId="35" customBuiltin="1"/>
    <cellStyle name="40% - Accent3" xfId="109" builtinId="39" customBuiltin="1"/>
    <cellStyle name="40% - Accent4" xfId="113" builtinId="43" customBuiltin="1"/>
    <cellStyle name="40% - Accent5" xfId="117" builtinId="47" customBuiltin="1"/>
    <cellStyle name="40% - Accent6" xfId="121" builtinId="51" customBuiltin="1"/>
    <cellStyle name="60% - Accent1" xfId="102" builtinId="32" customBuiltin="1"/>
    <cellStyle name="60% - Accent2" xfId="106" builtinId="36" customBuiltin="1"/>
    <cellStyle name="60% - Accent3" xfId="110" builtinId="40" customBuiltin="1"/>
    <cellStyle name="60% - Accent4" xfId="114" builtinId="44" customBuiltin="1"/>
    <cellStyle name="60% - Accent5" xfId="118" builtinId="48" customBuiltin="1"/>
    <cellStyle name="60% - Accent6" xfId="122" builtinId="52" customBuiltin="1"/>
    <cellStyle name="Accent1" xfId="99" builtinId="29" customBuiltin="1"/>
    <cellStyle name="Accent2" xfId="103" builtinId="33" customBuiltin="1"/>
    <cellStyle name="Accent3" xfId="107" builtinId="37" customBuiltin="1"/>
    <cellStyle name="Accent4" xfId="111" builtinId="41" customBuiltin="1"/>
    <cellStyle name="Accent5" xfId="115" builtinId="45" customBuiltin="1"/>
    <cellStyle name="Accent6" xfId="119" builtinId="49" customBuiltin="1"/>
    <cellStyle name="Bad" xfId="88" builtinId="27" customBuiltin="1"/>
    <cellStyle name="Calculation" xfId="92" builtinId="22" customBuiltin="1"/>
    <cellStyle name="Check Cell" xfId="94" builtinId="23" customBuiltin="1"/>
    <cellStyle name="Explanatory Text" xfId="97" builtinId="53" customBuilti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40" builtinId="9" hidden="1"/>
    <cellStyle name="Followed Hyperlink" xfId="44" builtinId="9" hidden="1"/>
    <cellStyle name="Followed Hyperlink" xfId="46" builtinId="9" hidden="1"/>
    <cellStyle name="Followed Hyperlink" xfId="52" builtinId="9" hidden="1"/>
    <cellStyle name="Followed Hyperlink" xfId="54" builtinId="9" hidden="1"/>
    <cellStyle name="Followed Hyperlink" xfId="56" builtinId="9" hidden="1"/>
    <cellStyle name="Followed Hyperlink" xfId="62" builtinId="9" hidden="1"/>
    <cellStyle name="Followed Hyperlink" xfId="64" builtinId="9" hidden="1"/>
    <cellStyle name="Followed Hyperlink" xfId="68" builtinId="9" hidden="1"/>
    <cellStyle name="Followed Hyperlink" xfId="58" builtinId="9" hidden="1"/>
    <cellStyle name="Followed Hyperlink" xfId="50" builtinId="9" hidden="1"/>
    <cellStyle name="Followed Hyperlink" xfId="42" builtinId="9" hidden="1"/>
    <cellStyle name="Followed Hyperlink" xfId="22" builtinId="9" hidden="1"/>
    <cellStyle name="Followed Hyperlink" xfId="10" builtinId="9" hidden="1"/>
    <cellStyle name="Followed Hyperlink" xfId="12" builtinId="9" hidden="1"/>
    <cellStyle name="Followed Hyperlink" xfId="18" builtinId="9" hidden="1"/>
    <cellStyle name="Followed Hyperlink" xfId="16" builtinId="9" hidden="1"/>
    <cellStyle name="Followed Hyperlink" xfId="30" builtinId="9" hidden="1"/>
    <cellStyle name="Followed Hyperlink" xfId="66" builtinId="9" hidden="1"/>
    <cellStyle name="Followed Hyperlink" xfId="60" builtinId="9" hidden="1"/>
    <cellStyle name="Followed Hyperlink" xfId="48" builtinId="9" hidden="1"/>
    <cellStyle name="Followed Hyperlink" xfId="38" builtinId="9" hidden="1"/>
    <cellStyle name="Followed Hyperlink" xfId="74" builtinId="9" hidden="1"/>
    <cellStyle name="Followed Hyperlink" xfId="70" builtinId="9" hidden="1"/>
    <cellStyle name="Followed Hyperlink" xfId="26" builtinId="9" hidden="1"/>
    <cellStyle name="Followed Hyperlink" xfId="28" builtinId="9" hidden="1"/>
    <cellStyle name="Followed Hyperlink" xfId="32" builtinId="9" hidden="1"/>
    <cellStyle name="Followed Hyperlink" xfId="24" builtinId="9" hidden="1"/>
    <cellStyle name="Followed Hyperlink" xfId="80" builtinId="9" hidden="1"/>
    <cellStyle name="Followed Hyperlink" xfId="78" builtinId="9" hidden="1"/>
    <cellStyle name="Followed Hyperlink" xfId="76" builtinId="9" hidden="1"/>
    <cellStyle name="Followed Hyperlink" xfId="72" builtinId="9" hidden="1"/>
    <cellStyle name="Good" xfId="87" builtinId="26" customBuiltin="1"/>
    <cellStyle name="Heading 1" xfId="83" builtinId="16" customBuiltin="1"/>
    <cellStyle name="Heading 2" xfId="84" builtinId="17" customBuiltin="1"/>
    <cellStyle name="Heading 3" xfId="85" builtinId="18" customBuiltin="1"/>
    <cellStyle name="Heading 4" xfId="86" builtinId="19" customBuiltin="1"/>
    <cellStyle name="Hyperlink" xfId="53" builtinId="8" hidden="1"/>
    <cellStyle name="Hyperlink" xfId="21" builtinId="8" hidden="1"/>
    <cellStyle name="Hyperlink" xfId="11" builtinId="8" hidden="1"/>
    <cellStyle name="Hyperlink" xfId="13" builtinId="8" hidden="1"/>
    <cellStyle name="Hyperlink" xfId="17" builtinId="8" hidden="1"/>
    <cellStyle name="Hyperlink" xfId="19" builtinId="8" hidden="1"/>
    <cellStyle name="Hyperlink" xfId="5" builtinId="8" hidden="1"/>
    <cellStyle name="Hyperlink" xfId="9" builtinId="8" hidden="1"/>
    <cellStyle name="Hyperlink" xfId="3" builtinId="8" hidden="1"/>
    <cellStyle name="Hyperlink" xfId="1" builtinId="8" hidden="1"/>
    <cellStyle name="Hyperlink" xfId="7" builtinId="8" hidden="1"/>
    <cellStyle name="Hyperlink" xfId="15" builtinId="8" hidden="1"/>
    <cellStyle name="Hyperlink" xfId="41"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9"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37" builtinId="8" hidden="1"/>
    <cellStyle name="Hyperlink" xfId="73"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61" builtinId="8" hidden="1"/>
    <cellStyle name="Hyperlink" xfId="63" builtinId="8" hidden="1"/>
    <cellStyle name="Hyperlink" xfId="67" builtinId="8" hidden="1"/>
    <cellStyle name="Hyperlink" xfId="59" builtinId="8" hidden="1"/>
    <cellStyle name="Hyperlink" xfId="55" builtinId="8" hidden="1"/>
    <cellStyle name="Input" xfId="90" builtinId="20" customBuiltin="1"/>
    <cellStyle name="Linked Cell" xfId="93" builtinId="24" customBuiltin="1"/>
    <cellStyle name="Neutral" xfId="89" builtinId="28" customBuiltin="1"/>
    <cellStyle name="Normal" xfId="0" builtinId="0"/>
    <cellStyle name="Normal 2 2" xfId="33"/>
    <cellStyle name="Normal 3" xfId="35"/>
    <cellStyle name="Normal 6" xfId="34"/>
    <cellStyle name="Normal 9" xfId="36"/>
    <cellStyle name="Normal 9 2" xfId="81"/>
    <cellStyle name="Note" xfId="96" builtinId="10" customBuiltin="1"/>
    <cellStyle name="Output" xfId="91" builtinId="21" customBuiltin="1"/>
    <cellStyle name="Title" xfId="82" builtinId="15" customBuiltin="1"/>
    <cellStyle name="Total" xfId="98" builtinId="25" customBuiltin="1"/>
    <cellStyle name="Warning Text" xfId="9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tabSelected="1" zoomScale="80" zoomScaleNormal="80" workbookViewId="0"/>
  </sheetViews>
  <sheetFormatPr defaultColWidth="10.140625" defaultRowHeight="15" customHeight="1" x14ac:dyDescent="0.2"/>
  <cols>
    <col min="1" max="1" width="3.140625" style="37"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16384" width="10.140625" style="39"/>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118" t="str">
        <f>CONCATENATE("Number and percentage of public school students with and without disabilities receiving ",LOWER(A7), " by race/ethnicity, disability status, and English proficiency, by state: School Year 2015-16")</f>
        <v>Number and percentage of public school students with and without disabilities receiving more than one out-of-school suspension by race/ethnicity, disability status, and English proficiency, by state: School Year 2015-16</v>
      </c>
      <c r="C2" s="118"/>
      <c r="D2" s="118"/>
      <c r="E2" s="118"/>
      <c r="F2" s="118"/>
      <c r="G2" s="118"/>
      <c r="H2" s="118"/>
      <c r="I2" s="118"/>
      <c r="J2" s="118"/>
      <c r="K2" s="118"/>
      <c r="L2" s="118"/>
      <c r="M2" s="118"/>
      <c r="N2" s="118"/>
      <c r="O2" s="118"/>
      <c r="P2" s="118"/>
      <c r="Q2" s="118"/>
      <c r="R2" s="118"/>
      <c r="S2" s="118"/>
      <c r="T2" s="118"/>
      <c r="U2" s="118"/>
      <c r="V2" s="118"/>
      <c r="W2" s="118"/>
    </row>
    <row r="3" spans="1:25" s="6" customFormat="1" ht="15" customHeight="1" thickBot="1" x14ac:dyDescent="0.3">
      <c r="A3" s="112">
        <f>C7-T7</f>
        <v>951217</v>
      </c>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21" t="s">
        <v>0</v>
      </c>
      <c r="C4" s="123" t="s">
        <v>1</v>
      </c>
      <c r="D4" s="136" t="s">
        <v>86</v>
      </c>
      <c r="E4" s="137"/>
      <c r="F4" s="137"/>
      <c r="G4" s="137"/>
      <c r="H4" s="137"/>
      <c r="I4" s="137"/>
      <c r="J4" s="137"/>
      <c r="K4" s="137"/>
      <c r="L4" s="137"/>
      <c r="M4" s="137"/>
      <c r="N4" s="137"/>
      <c r="O4" s="137"/>
      <c r="P4" s="137"/>
      <c r="Q4" s="138"/>
      <c r="R4" s="125" t="s">
        <v>2</v>
      </c>
      <c r="S4" s="126"/>
      <c r="T4" s="125" t="s">
        <v>3</v>
      </c>
      <c r="U4" s="126"/>
      <c r="V4" s="125" t="s">
        <v>4</v>
      </c>
      <c r="W4" s="126"/>
      <c r="X4" s="119" t="s">
        <v>5</v>
      </c>
      <c r="Y4" s="129" t="s">
        <v>6</v>
      </c>
    </row>
    <row r="5" spans="1:25" s="12" customFormat="1" ht="24.95" customHeight="1" x14ac:dyDescent="0.2">
      <c r="A5" s="11"/>
      <c r="B5" s="122"/>
      <c r="C5" s="124"/>
      <c r="D5" s="131" t="s">
        <v>7</v>
      </c>
      <c r="E5" s="132"/>
      <c r="F5" s="133" t="s">
        <v>8</v>
      </c>
      <c r="G5" s="132"/>
      <c r="H5" s="134" t="s">
        <v>9</v>
      </c>
      <c r="I5" s="132"/>
      <c r="J5" s="134" t="s">
        <v>10</v>
      </c>
      <c r="K5" s="132"/>
      <c r="L5" s="134" t="s">
        <v>11</v>
      </c>
      <c r="M5" s="132"/>
      <c r="N5" s="134" t="s">
        <v>12</v>
      </c>
      <c r="O5" s="132"/>
      <c r="P5" s="134" t="s">
        <v>13</v>
      </c>
      <c r="Q5" s="135"/>
      <c r="R5" s="127"/>
      <c r="S5" s="128"/>
      <c r="T5" s="127"/>
      <c r="U5" s="128"/>
      <c r="V5" s="127"/>
      <c r="W5" s="128"/>
      <c r="X5" s="120"/>
      <c r="Y5" s="130"/>
    </row>
    <row r="6" spans="1:25"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5" t="s">
        <v>14</v>
      </c>
      <c r="S6" s="16" t="s">
        <v>16</v>
      </c>
      <c r="T6" s="15" t="s">
        <v>14</v>
      </c>
      <c r="U6" s="16" t="s">
        <v>16</v>
      </c>
      <c r="V6" s="18" t="s">
        <v>14</v>
      </c>
      <c r="W6" s="16" t="s">
        <v>16</v>
      </c>
      <c r="X6" s="20"/>
      <c r="Y6" s="21"/>
    </row>
    <row r="7" spans="1:25" s="24" customFormat="1" ht="15" customHeight="1" x14ac:dyDescent="0.2">
      <c r="A7" s="22" t="s">
        <v>17</v>
      </c>
      <c r="B7" s="63" t="s">
        <v>18</v>
      </c>
      <c r="C7" s="64">
        <v>980858</v>
      </c>
      <c r="D7" s="72">
        <v>14188</v>
      </c>
      <c r="E7" s="73">
        <v>1.4916</v>
      </c>
      <c r="F7" s="74">
        <v>5961</v>
      </c>
      <c r="G7" s="73">
        <v>0.62670000000000003</v>
      </c>
      <c r="H7" s="74">
        <v>181659</v>
      </c>
      <c r="I7" s="73">
        <v>19.0975</v>
      </c>
      <c r="J7" s="74">
        <v>437536</v>
      </c>
      <c r="K7" s="73">
        <v>45.997500000000002</v>
      </c>
      <c r="L7" s="74">
        <v>272143</v>
      </c>
      <c r="M7" s="73">
        <v>28.61</v>
      </c>
      <c r="N7" s="75">
        <v>3422</v>
      </c>
      <c r="O7" s="73">
        <v>0.35970000000000002</v>
      </c>
      <c r="P7" s="76">
        <v>36308</v>
      </c>
      <c r="Q7" s="69">
        <v>3.8170000000000002</v>
      </c>
      <c r="R7" s="68">
        <v>273310</v>
      </c>
      <c r="S7" s="70">
        <v>27.8644</v>
      </c>
      <c r="T7" s="68">
        <v>29641</v>
      </c>
      <c r="U7" s="69">
        <v>3.0219</v>
      </c>
      <c r="V7" s="68">
        <v>61630</v>
      </c>
      <c r="W7" s="69">
        <v>6.2832999999999997</v>
      </c>
      <c r="X7" s="80">
        <v>96360</v>
      </c>
      <c r="Y7" s="81">
        <v>99.975999999999999</v>
      </c>
    </row>
    <row r="8" spans="1:25" s="24" customFormat="1" ht="15" customHeight="1" x14ac:dyDescent="0.2">
      <c r="A8" s="22" t="s">
        <v>19</v>
      </c>
      <c r="B8" s="65" t="s">
        <v>20</v>
      </c>
      <c r="C8" s="40">
        <v>24525</v>
      </c>
      <c r="D8" s="41">
        <v>102</v>
      </c>
      <c r="E8" s="43">
        <v>0.41880000000000001</v>
      </c>
      <c r="F8" s="45">
        <v>43</v>
      </c>
      <c r="G8" s="43">
        <v>0.17649999999999999</v>
      </c>
      <c r="H8" s="44">
        <v>374</v>
      </c>
      <c r="I8" s="43">
        <v>1.5356000000000001</v>
      </c>
      <c r="J8" s="45">
        <v>18328</v>
      </c>
      <c r="K8" s="43">
        <v>75.250500000000002</v>
      </c>
      <c r="L8" s="45">
        <v>5329</v>
      </c>
      <c r="M8" s="43">
        <v>21.8796</v>
      </c>
      <c r="N8" s="45">
        <v>9</v>
      </c>
      <c r="O8" s="43">
        <v>3.6999999999999998E-2</v>
      </c>
      <c r="P8" s="49">
        <v>171</v>
      </c>
      <c r="Q8" s="42">
        <v>0.70209999999999995</v>
      </c>
      <c r="R8" s="48">
        <v>4357</v>
      </c>
      <c r="S8" s="47">
        <v>17.765499999999999</v>
      </c>
      <c r="T8" s="41">
        <v>169</v>
      </c>
      <c r="U8" s="42">
        <v>0.68910000000000005</v>
      </c>
      <c r="V8" s="41">
        <v>236</v>
      </c>
      <c r="W8" s="42">
        <v>0.96230000000000004</v>
      </c>
      <c r="X8" s="25">
        <v>1400</v>
      </c>
      <c r="Y8" s="26">
        <v>100</v>
      </c>
    </row>
    <row r="9" spans="1:25" s="24" customFormat="1" ht="15" customHeight="1" x14ac:dyDescent="0.2">
      <c r="A9" s="22" t="s">
        <v>19</v>
      </c>
      <c r="B9" s="66" t="s">
        <v>21</v>
      </c>
      <c r="C9" s="64">
        <v>2647</v>
      </c>
      <c r="D9" s="72">
        <v>1262</v>
      </c>
      <c r="E9" s="73">
        <v>48.26</v>
      </c>
      <c r="F9" s="74">
        <v>20</v>
      </c>
      <c r="G9" s="73">
        <v>0.76480000000000004</v>
      </c>
      <c r="H9" s="74">
        <v>142</v>
      </c>
      <c r="I9" s="73">
        <v>5.4302000000000001</v>
      </c>
      <c r="J9" s="75">
        <v>169</v>
      </c>
      <c r="K9" s="73">
        <v>6.4626999999999999</v>
      </c>
      <c r="L9" s="75">
        <v>690</v>
      </c>
      <c r="M9" s="73">
        <v>26.386199999999999</v>
      </c>
      <c r="N9" s="74">
        <v>91</v>
      </c>
      <c r="O9" s="73">
        <v>3.4799000000000002</v>
      </c>
      <c r="P9" s="77">
        <v>241</v>
      </c>
      <c r="Q9" s="69">
        <v>9.2161000000000008</v>
      </c>
      <c r="R9" s="71">
        <v>764</v>
      </c>
      <c r="S9" s="70">
        <v>28.8629</v>
      </c>
      <c r="T9" s="71">
        <v>32</v>
      </c>
      <c r="U9" s="69">
        <v>1.2089000000000001</v>
      </c>
      <c r="V9" s="71">
        <v>566</v>
      </c>
      <c r="W9" s="69">
        <v>21.3827</v>
      </c>
      <c r="X9" s="80">
        <v>503</v>
      </c>
      <c r="Y9" s="81">
        <v>100</v>
      </c>
    </row>
    <row r="10" spans="1:25" s="24" customFormat="1" ht="15" customHeight="1" x14ac:dyDescent="0.2">
      <c r="A10" s="22" t="s">
        <v>19</v>
      </c>
      <c r="B10" s="65" t="s">
        <v>22</v>
      </c>
      <c r="C10" s="40">
        <v>19911</v>
      </c>
      <c r="D10" s="48">
        <v>1839</v>
      </c>
      <c r="E10" s="43">
        <v>9.3477999999999994</v>
      </c>
      <c r="F10" s="45">
        <v>138</v>
      </c>
      <c r="G10" s="43">
        <v>0.70150000000000001</v>
      </c>
      <c r="H10" s="44">
        <v>8570</v>
      </c>
      <c r="I10" s="43">
        <v>43.562199999999997</v>
      </c>
      <c r="J10" s="45">
        <v>2902</v>
      </c>
      <c r="K10" s="43">
        <v>14.751200000000001</v>
      </c>
      <c r="L10" s="44">
        <v>5613</v>
      </c>
      <c r="M10" s="43">
        <v>28.531500000000001</v>
      </c>
      <c r="N10" s="44">
        <v>41</v>
      </c>
      <c r="O10" s="43">
        <v>0.2084</v>
      </c>
      <c r="P10" s="46">
        <v>570</v>
      </c>
      <c r="Q10" s="42">
        <v>2.8974000000000002</v>
      </c>
      <c r="R10" s="48">
        <v>4376</v>
      </c>
      <c r="S10" s="47">
        <v>21.977799999999998</v>
      </c>
      <c r="T10" s="48">
        <v>238</v>
      </c>
      <c r="U10" s="42">
        <v>1.1953</v>
      </c>
      <c r="V10" s="48">
        <v>1065</v>
      </c>
      <c r="W10" s="42">
        <v>5.3487999999999998</v>
      </c>
      <c r="X10" s="25">
        <v>1977</v>
      </c>
      <c r="Y10" s="26">
        <v>100</v>
      </c>
    </row>
    <row r="11" spans="1:25" s="24" customFormat="1" ht="15" customHeight="1" x14ac:dyDescent="0.2">
      <c r="A11" s="22" t="s">
        <v>19</v>
      </c>
      <c r="B11" s="66" t="s">
        <v>23</v>
      </c>
      <c r="C11" s="64">
        <v>12915</v>
      </c>
      <c r="D11" s="72">
        <v>55</v>
      </c>
      <c r="E11" s="73">
        <v>0.44209999999999999</v>
      </c>
      <c r="F11" s="75">
        <v>34</v>
      </c>
      <c r="G11" s="73">
        <v>0.27329999999999999</v>
      </c>
      <c r="H11" s="74">
        <v>760</v>
      </c>
      <c r="I11" s="73">
        <v>6.1082999999999998</v>
      </c>
      <c r="J11" s="74">
        <v>6925</v>
      </c>
      <c r="K11" s="73">
        <v>55.658299999999997</v>
      </c>
      <c r="L11" s="74">
        <v>4247</v>
      </c>
      <c r="M11" s="73">
        <v>34.134399999999999</v>
      </c>
      <c r="N11" s="74">
        <v>58</v>
      </c>
      <c r="O11" s="73">
        <v>0.4662</v>
      </c>
      <c r="P11" s="77">
        <v>363</v>
      </c>
      <c r="Q11" s="69">
        <v>2.9175</v>
      </c>
      <c r="R11" s="72">
        <v>2602</v>
      </c>
      <c r="S11" s="70">
        <v>20.147099999999998</v>
      </c>
      <c r="T11" s="71">
        <v>473</v>
      </c>
      <c r="U11" s="69">
        <v>3.6623999999999999</v>
      </c>
      <c r="V11" s="71">
        <v>566</v>
      </c>
      <c r="W11" s="69">
        <v>4.3825000000000003</v>
      </c>
      <c r="X11" s="80">
        <v>1092</v>
      </c>
      <c r="Y11" s="81">
        <v>100</v>
      </c>
    </row>
    <row r="12" spans="1:25" s="24" customFormat="1" ht="15" customHeight="1" x14ac:dyDescent="0.2">
      <c r="A12" s="22" t="s">
        <v>19</v>
      </c>
      <c r="B12" s="65" t="s">
        <v>24</v>
      </c>
      <c r="C12" s="40">
        <v>72231</v>
      </c>
      <c r="D12" s="41">
        <v>923</v>
      </c>
      <c r="E12" s="43">
        <v>1.306</v>
      </c>
      <c r="F12" s="44">
        <v>1556</v>
      </c>
      <c r="G12" s="43">
        <v>2.2017000000000002</v>
      </c>
      <c r="H12" s="45">
        <v>36176</v>
      </c>
      <c r="I12" s="43">
        <v>51.187899999999999</v>
      </c>
      <c r="J12" s="45">
        <v>14297</v>
      </c>
      <c r="K12" s="43">
        <v>20.229800000000001</v>
      </c>
      <c r="L12" s="45">
        <v>14517</v>
      </c>
      <c r="M12" s="43">
        <v>20.5411</v>
      </c>
      <c r="N12" s="44">
        <v>419</v>
      </c>
      <c r="O12" s="43">
        <v>0.59289999999999998</v>
      </c>
      <c r="P12" s="49">
        <v>2785</v>
      </c>
      <c r="Q12" s="42">
        <v>3.9407000000000001</v>
      </c>
      <c r="R12" s="41">
        <v>20871</v>
      </c>
      <c r="S12" s="47">
        <v>28.8948</v>
      </c>
      <c r="T12" s="48">
        <v>1558</v>
      </c>
      <c r="U12" s="42">
        <v>2.157</v>
      </c>
      <c r="V12" s="48">
        <v>13902</v>
      </c>
      <c r="W12" s="42">
        <v>19.246600000000001</v>
      </c>
      <c r="X12" s="25">
        <v>10138</v>
      </c>
      <c r="Y12" s="26">
        <v>100</v>
      </c>
    </row>
    <row r="13" spans="1:25" s="24" customFormat="1" ht="15" customHeight="1" x14ac:dyDescent="0.2">
      <c r="A13" s="22" t="s">
        <v>19</v>
      </c>
      <c r="B13" s="66" t="s">
        <v>25</v>
      </c>
      <c r="C13" s="64">
        <v>12590</v>
      </c>
      <c r="D13" s="72">
        <v>154</v>
      </c>
      <c r="E13" s="73">
        <v>1.2373000000000001</v>
      </c>
      <c r="F13" s="75">
        <v>92</v>
      </c>
      <c r="G13" s="73">
        <v>0.73919999999999997</v>
      </c>
      <c r="H13" s="74">
        <v>5443</v>
      </c>
      <c r="I13" s="73">
        <v>43.732900000000001</v>
      </c>
      <c r="J13" s="75">
        <v>1510</v>
      </c>
      <c r="K13" s="73">
        <v>12.132400000000001</v>
      </c>
      <c r="L13" s="74">
        <v>4672</v>
      </c>
      <c r="M13" s="73">
        <v>37.538200000000003</v>
      </c>
      <c r="N13" s="74">
        <v>27</v>
      </c>
      <c r="O13" s="73">
        <v>0.21690000000000001</v>
      </c>
      <c r="P13" s="76">
        <v>548</v>
      </c>
      <c r="Q13" s="69">
        <v>4.4029999999999996</v>
      </c>
      <c r="R13" s="71">
        <v>3297</v>
      </c>
      <c r="S13" s="70">
        <v>26.1875</v>
      </c>
      <c r="T13" s="72">
        <v>144</v>
      </c>
      <c r="U13" s="69">
        <v>1.1437999999999999</v>
      </c>
      <c r="V13" s="72">
        <v>2186</v>
      </c>
      <c r="W13" s="69">
        <v>17.363</v>
      </c>
      <c r="X13" s="80">
        <v>1868</v>
      </c>
      <c r="Y13" s="81">
        <v>100</v>
      </c>
    </row>
    <row r="14" spans="1:25" s="24" customFormat="1" ht="15" customHeight="1" x14ac:dyDescent="0.2">
      <c r="A14" s="22" t="s">
        <v>19</v>
      </c>
      <c r="B14" s="65" t="s">
        <v>26</v>
      </c>
      <c r="C14" s="50">
        <v>7733</v>
      </c>
      <c r="D14" s="41">
        <v>17</v>
      </c>
      <c r="E14" s="43">
        <v>0.22639999999999999</v>
      </c>
      <c r="F14" s="45">
        <v>34</v>
      </c>
      <c r="G14" s="43">
        <v>0.45290000000000002</v>
      </c>
      <c r="H14" s="44">
        <v>3008</v>
      </c>
      <c r="I14" s="43">
        <v>40.063899999999997</v>
      </c>
      <c r="J14" s="44">
        <v>2854</v>
      </c>
      <c r="K14" s="43">
        <v>38.012799999999999</v>
      </c>
      <c r="L14" s="44">
        <v>1405</v>
      </c>
      <c r="M14" s="43">
        <v>18.7134</v>
      </c>
      <c r="N14" s="45">
        <v>4</v>
      </c>
      <c r="O14" s="43">
        <v>5.33E-2</v>
      </c>
      <c r="P14" s="46">
        <v>186</v>
      </c>
      <c r="Q14" s="42">
        <v>2.4773999999999998</v>
      </c>
      <c r="R14" s="41">
        <v>2982</v>
      </c>
      <c r="S14" s="47">
        <v>38.561999999999998</v>
      </c>
      <c r="T14" s="48">
        <v>225</v>
      </c>
      <c r="U14" s="42">
        <v>2.9096000000000002</v>
      </c>
      <c r="V14" s="48">
        <v>759</v>
      </c>
      <c r="W14" s="42">
        <v>9.8150999999999993</v>
      </c>
      <c r="X14" s="25">
        <v>1238</v>
      </c>
      <c r="Y14" s="26">
        <v>100</v>
      </c>
    </row>
    <row r="15" spans="1:25" s="24" customFormat="1" ht="15" customHeight="1" x14ac:dyDescent="0.2">
      <c r="A15" s="22" t="s">
        <v>19</v>
      </c>
      <c r="B15" s="66" t="s">
        <v>27</v>
      </c>
      <c r="C15" s="67">
        <v>5673</v>
      </c>
      <c r="D15" s="72">
        <v>22</v>
      </c>
      <c r="E15" s="73">
        <v>0.40100000000000002</v>
      </c>
      <c r="F15" s="74">
        <v>9</v>
      </c>
      <c r="G15" s="73">
        <v>0.1641</v>
      </c>
      <c r="H15" s="74">
        <v>571</v>
      </c>
      <c r="I15" s="73">
        <v>10.408300000000001</v>
      </c>
      <c r="J15" s="75">
        <v>3625</v>
      </c>
      <c r="K15" s="73">
        <v>66.077299999999994</v>
      </c>
      <c r="L15" s="74">
        <v>1100</v>
      </c>
      <c r="M15" s="73">
        <v>20.050999999999998</v>
      </c>
      <c r="N15" s="75">
        <v>3</v>
      </c>
      <c r="O15" s="73">
        <v>5.4699999999999999E-2</v>
      </c>
      <c r="P15" s="76">
        <v>156</v>
      </c>
      <c r="Q15" s="69">
        <v>2.8435999999999999</v>
      </c>
      <c r="R15" s="72">
        <v>1982</v>
      </c>
      <c r="S15" s="70">
        <v>34.937399999999997</v>
      </c>
      <c r="T15" s="71">
        <v>187</v>
      </c>
      <c r="U15" s="69">
        <v>3.2963</v>
      </c>
      <c r="V15" s="71">
        <v>182</v>
      </c>
      <c r="W15" s="69">
        <v>3.2082000000000002</v>
      </c>
      <c r="X15" s="80">
        <v>235</v>
      </c>
      <c r="Y15" s="81">
        <v>100</v>
      </c>
    </row>
    <row r="16" spans="1:25" s="24" customFormat="1" ht="15" customHeight="1" x14ac:dyDescent="0.2">
      <c r="A16" s="22" t="s">
        <v>19</v>
      </c>
      <c r="B16" s="65" t="s">
        <v>28</v>
      </c>
      <c r="C16" s="50">
        <v>2794</v>
      </c>
      <c r="D16" s="48">
        <v>2</v>
      </c>
      <c r="E16" s="43">
        <v>7.3899999999999993E-2</v>
      </c>
      <c r="F16" s="44">
        <v>3</v>
      </c>
      <c r="G16" s="43">
        <v>0.1108</v>
      </c>
      <c r="H16" s="45">
        <v>103</v>
      </c>
      <c r="I16" s="43">
        <v>3.8050000000000002</v>
      </c>
      <c r="J16" s="44">
        <v>2573</v>
      </c>
      <c r="K16" s="43">
        <v>95.049899999999994</v>
      </c>
      <c r="L16" s="45">
        <v>14</v>
      </c>
      <c r="M16" s="43">
        <v>0.51719999999999999</v>
      </c>
      <c r="N16" s="44">
        <v>2</v>
      </c>
      <c r="O16" s="43">
        <v>7.3899999999999993E-2</v>
      </c>
      <c r="P16" s="46">
        <v>10</v>
      </c>
      <c r="Q16" s="42">
        <v>0.36940000000000001</v>
      </c>
      <c r="R16" s="41">
        <v>879</v>
      </c>
      <c r="S16" s="47">
        <v>31.4603</v>
      </c>
      <c r="T16" s="41">
        <v>87</v>
      </c>
      <c r="U16" s="42">
        <v>3.1137999999999999</v>
      </c>
      <c r="V16" s="41">
        <v>57</v>
      </c>
      <c r="W16" s="42">
        <v>2.0400999999999998</v>
      </c>
      <c r="X16" s="25">
        <v>221</v>
      </c>
      <c r="Y16" s="26">
        <v>100</v>
      </c>
    </row>
    <row r="17" spans="1:25" s="24" customFormat="1" ht="15" customHeight="1" x14ac:dyDescent="0.2">
      <c r="A17" s="22" t="s">
        <v>19</v>
      </c>
      <c r="B17" s="66" t="s">
        <v>29</v>
      </c>
      <c r="C17" s="64">
        <v>61615</v>
      </c>
      <c r="D17" s="72">
        <v>158</v>
      </c>
      <c r="E17" s="73">
        <v>0.27339999999999998</v>
      </c>
      <c r="F17" s="75">
        <v>151</v>
      </c>
      <c r="G17" s="73">
        <v>0.26129999999999998</v>
      </c>
      <c r="H17" s="74">
        <v>11297</v>
      </c>
      <c r="I17" s="73">
        <v>19.550699999999999</v>
      </c>
      <c r="J17" s="75">
        <v>27834</v>
      </c>
      <c r="K17" s="73">
        <v>48.169899999999998</v>
      </c>
      <c r="L17" s="75">
        <v>15968</v>
      </c>
      <c r="M17" s="73">
        <v>27.634399999999999</v>
      </c>
      <c r="N17" s="75">
        <v>40</v>
      </c>
      <c r="O17" s="73">
        <v>6.9199999999999998E-2</v>
      </c>
      <c r="P17" s="77">
        <v>2335</v>
      </c>
      <c r="Q17" s="69">
        <v>4.0410000000000004</v>
      </c>
      <c r="R17" s="72">
        <v>16156</v>
      </c>
      <c r="S17" s="70">
        <v>26.2209</v>
      </c>
      <c r="T17" s="72">
        <v>3832</v>
      </c>
      <c r="U17" s="69">
        <v>6.2192999999999996</v>
      </c>
      <c r="V17" s="72">
        <v>2570</v>
      </c>
      <c r="W17" s="69">
        <v>4.1711</v>
      </c>
      <c r="X17" s="80">
        <v>3952</v>
      </c>
      <c r="Y17" s="81">
        <v>100</v>
      </c>
    </row>
    <row r="18" spans="1:25" s="24" customFormat="1" ht="15" customHeight="1" x14ac:dyDescent="0.2">
      <c r="A18" s="22" t="s">
        <v>19</v>
      </c>
      <c r="B18" s="65" t="s">
        <v>30</v>
      </c>
      <c r="C18" s="40">
        <v>48034</v>
      </c>
      <c r="D18" s="48">
        <v>53</v>
      </c>
      <c r="E18" s="43">
        <v>0.1125</v>
      </c>
      <c r="F18" s="45">
        <v>168</v>
      </c>
      <c r="G18" s="43">
        <v>0.35649999999999998</v>
      </c>
      <c r="H18" s="45">
        <v>3284</v>
      </c>
      <c r="I18" s="43">
        <v>6.9683000000000002</v>
      </c>
      <c r="J18" s="45">
        <v>34759</v>
      </c>
      <c r="K18" s="43">
        <v>73.754499999999993</v>
      </c>
      <c r="L18" s="45">
        <v>7370</v>
      </c>
      <c r="M18" s="43">
        <v>15.638299999999999</v>
      </c>
      <c r="N18" s="45">
        <v>54</v>
      </c>
      <c r="O18" s="43">
        <v>0.11459999999999999</v>
      </c>
      <c r="P18" s="46">
        <v>1440</v>
      </c>
      <c r="Q18" s="42">
        <v>3.0554999999999999</v>
      </c>
      <c r="R18" s="41">
        <v>11093</v>
      </c>
      <c r="S18" s="47">
        <v>23.094100000000001</v>
      </c>
      <c r="T18" s="48">
        <v>906</v>
      </c>
      <c r="U18" s="42">
        <v>1.8862000000000001</v>
      </c>
      <c r="V18" s="48">
        <v>1177</v>
      </c>
      <c r="W18" s="42">
        <v>2.4502999999999999</v>
      </c>
      <c r="X18" s="25">
        <v>2407</v>
      </c>
      <c r="Y18" s="26">
        <v>100</v>
      </c>
    </row>
    <row r="19" spans="1:25" s="24" customFormat="1" ht="15" customHeight="1" x14ac:dyDescent="0.2">
      <c r="A19" s="22" t="s">
        <v>19</v>
      </c>
      <c r="B19" s="66" t="s">
        <v>31</v>
      </c>
      <c r="C19" s="64">
        <v>3485</v>
      </c>
      <c r="D19" s="72">
        <v>15</v>
      </c>
      <c r="E19" s="73">
        <v>0.45069999999999999</v>
      </c>
      <c r="F19" s="74">
        <v>548</v>
      </c>
      <c r="G19" s="73">
        <v>16.4663</v>
      </c>
      <c r="H19" s="74">
        <v>320</v>
      </c>
      <c r="I19" s="73">
        <v>9.6153999999999993</v>
      </c>
      <c r="J19" s="74">
        <v>70</v>
      </c>
      <c r="K19" s="73">
        <v>2.1034000000000002</v>
      </c>
      <c r="L19" s="74">
        <v>307</v>
      </c>
      <c r="M19" s="73">
        <v>9.2248000000000001</v>
      </c>
      <c r="N19" s="74">
        <v>1832</v>
      </c>
      <c r="O19" s="73">
        <v>55.048099999999998</v>
      </c>
      <c r="P19" s="76">
        <v>236</v>
      </c>
      <c r="Q19" s="69">
        <v>7.0913000000000004</v>
      </c>
      <c r="R19" s="72">
        <v>866</v>
      </c>
      <c r="S19" s="70">
        <v>24.849399999999999</v>
      </c>
      <c r="T19" s="72">
        <v>157</v>
      </c>
      <c r="U19" s="69">
        <v>4.5049999999999999</v>
      </c>
      <c r="V19" s="72">
        <v>600</v>
      </c>
      <c r="W19" s="69">
        <v>17.2166</v>
      </c>
      <c r="X19" s="80">
        <v>290</v>
      </c>
      <c r="Y19" s="81">
        <v>100</v>
      </c>
    </row>
    <row r="20" spans="1:25" s="24" customFormat="1" ht="15" customHeight="1" x14ac:dyDescent="0.2">
      <c r="A20" s="22" t="s">
        <v>19</v>
      </c>
      <c r="B20" s="65" t="s">
        <v>32</v>
      </c>
      <c r="C20" s="50">
        <v>1902</v>
      </c>
      <c r="D20" s="48">
        <v>71</v>
      </c>
      <c r="E20" s="43">
        <v>3.8650000000000002</v>
      </c>
      <c r="F20" s="44">
        <v>3</v>
      </c>
      <c r="G20" s="43">
        <v>0.1633</v>
      </c>
      <c r="H20" s="45">
        <v>375</v>
      </c>
      <c r="I20" s="43">
        <v>20.413699999999999</v>
      </c>
      <c r="J20" s="44">
        <v>30</v>
      </c>
      <c r="K20" s="43">
        <v>1.6331</v>
      </c>
      <c r="L20" s="44">
        <v>1275</v>
      </c>
      <c r="M20" s="43">
        <v>69.406599999999997</v>
      </c>
      <c r="N20" s="44">
        <v>7</v>
      </c>
      <c r="O20" s="43">
        <v>0.38109999999999999</v>
      </c>
      <c r="P20" s="46">
        <v>76</v>
      </c>
      <c r="Q20" s="42">
        <v>4.1372</v>
      </c>
      <c r="R20" s="41">
        <v>455</v>
      </c>
      <c r="S20" s="47">
        <v>23.9222</v>
      </c>
      <c r="T20" s="48">
        <v>65</v>
      </c>
      <c r="U20" s="42">
        <v>3.4175</v>
      </c>
      <c r="V20" s="48">
        <v>67</v>
      </c>
      <c r="W20" s="42">
        <v>3.5226000000000002</v>
      </c>
      <c r="X20" s="25">
        <v>720</v>
      </c>
      <c r="Y20" s="26">
        <v>100</v>
      </c>
    </row>
    <row r="21" spans="1:25" s="24" customFormat="1" ht="15" customHeight="1" x14ac:dyDescent="0.2">
      <c r="A21" s="22" t="s">
        <v>19</v>
      </c>
      <c r="B21" s="66" t="s">
        <v>33</v>
      </c>
      <c r="C21" s="64">
        <v>31487</v>
      </c>
      <c r="D21" s="71">
        <v>70</v>
      </c>
      <c r="E21" s="73">
        <v>0.22700000000000001</v>
      </c>
      <c r="F21" s="74">
        <v>90</v>
      </c>
      <c r="G21" s="73">
        <v>0.2918</v>
      </c>
      <c r="H21" s="75">
        <v>4964</v>
      </c>
      <c r="I21" s="73">
        <v>16.096</v>
      </c>
      <c r="J21" s="74">
        <v>16854</v>
      </c>
      <c r="K21" s="73">
        <v>54.649799999999999</v>
      </c>
      <c r="L21" s="74">
        <v>7547</v>
      </c>
      <c r="M21" s="73">
        <v>24.471499999999999</v>
      </c>
      <c r="N21" s="74">
        <v>17</v>
      </c>
      <c r="O21" s="73">
        <v>5.5100000000000003E-2</v>
      </c>
      <c r="P21" s="77">
        <v>1298</v>
      </c>
      <c r="Q21" s="69">
        <v>4.2088000000000001</v>
      </c>
      <c r="R21" s="71">
        <v>9255</v>
      </c>
      <c r="S21" s="70">
        <v>29.3931</v>
      </c>
      <c r="T21" s="72">
        <v>647</v>
      </c>
      <c r="U21" s="69">
        <v>2.0548000000000002</v>
      </c>
      <c r="V21" s="72">
        <v>1355</v>
      </c>
      <c r="W21" s="69">
        <v>4.3033999999999999</v>
      </c>
      <c r="X21" s="80">
        <v>4081</v>
      </c>
      <c r="Y21" s="81">
        <v>99.706000000000003</v>
      </c>
    </row>
    <row r="22" spans="1:25" s="24" customFormat="1" ht="15" customHeight="1" x14ac:dyDescent="0.2">
      <c r="A22" s="22" t="s">
        <v>19</v>
      </c>
      <c r="B22" s="65" t="s">
        <v>34</v>
      </c>
      <c r="C22" s="40">
        <v>25091</v>
      </c>
      <c r="D22" s="41">
        <v>40</v>
      </c>
      <c r="E22" s="43">
        <v>0.16220000000000001</v>
      </c>
      <c r="F22" s="44">
        <v>81</v>
      </c>
      <c r="G22" s="43">
        <v>0.32840000000000003</v>
      </c>
      <c r="H22" s="44">
        <v>2120</v>
      </c>
      <c r="I22" s="43">
        <v>8.5959000000000003</v>
      </c>
      <c r="J22" s="45">
        <v>10924</v>
      </c>
      <c r="K22" s="43">
        <v>44.293100000000003</v>
      </c>
      <c r="L22" s="45">
        <v>9850</v>
      </c>
      <c r="M22" s="43">
        <v>39.938400000000001</v>
      </c>
      <c r="N22" s="45">
        <v>4</v>
      </c>
      <c r="O22" s="43">
        <v>1.6199999999999999E-2</v>
      </c>
      <c r="P22" s="49">
        <v>1644</v>
      </c>
      <c r="Q22" s="42">
        <v>6.6658999999999997</v>
      </c>
      <c r="R22" s="48">
        <v>7778</v>
      </c>
      <c r="S22" s="47">
        <v>30.999199999999998</v>
      </c>
      <c r="T22" s="48">
        <v>428</v>
      </c>
      <c r="U22" s="42">
        <v>1.7058</v>
      </c>
      <c r="V22" s="48">
        <v>960</v>
      </c>
      <c r="W22" s="42">
        <v>3.8260999999999998</v>
      </c>
      <c r="X22" s="25">
        <v>1879</v>
      </c>
      <c r="Y22" s="26">
        <v>100</v>
      </c>
    </row>
    <row r="23" spans="1:25" s="24" customFormat="1" ht="15" customHeight="1" x14ac:dyDescent="0.2">
      <c r="A23" s="22" t="s">
        <v>19</v>
      </c>
      <c r="B23" s="66" t="s">
        <v>35</v>
      </c>
      <c r="C23" s="64">
        <v>4450</v>
      </c>
      <c r="D23" s="72">
        <v>16</v>
      </c>
      <c r="E23" s="73">
        <v>0.36799999999999999</v>
      </c>
      <c r="F23" s="74">
        <v>16</v>
      </c>
      <c r="G23" s="73">
        <v>0.36799999999999999</v>
      </c>
      <c r="H23" s="74">
        <v>449</v>
      </c>
      <c r="I23" s="73">
        <v>10.326599999999999</v>
      </c>
      <c r="J23" s="74">
        <v>1253</v>
      </c>
      <c r="K23" s="73">
        <v>28.817799999999998</v>
      </c>
      <c r="L23" s="74">
        <v>2275</v>
      </c>
      <c r="M23" s="73">
        <v>52.322899999999997</v>
      </c>
      <c r="N23" s="74">
        <v>12</v>
      </c>
      <c r="O23" s="73">
        <v>0.27600000000000002</v>
      </c>
      <c r="P23" s="77">
        <v>327</v>
      </c>
      <c r="Q23" s="69">
        <v>7.5206999999999997</v>
      </c>
      <c r="R23" s="72">
        <v>1770</v>
      </c>
      <c r="S23" s="70">
        <v>39.775300000000001</v>
      </c>
      <c r="T23" s="71">
        <v>102</v>
      </c>
      <c r="U23" s="69">
        <v>2.2921</v>
      </c>
      <c r="V23" s="71">
        <v>196</v>
      </c>
      <c r="W23" s="69">
        <v>4.4044999999999996</v>
      </c>
      <c r="X23" s="80">
        <v>1365</v>
      </c>
      <c r="Y23" s="81">
        <v>100</v>
      </c>
    </row>
    <row r="24" spans="1:25" s="24" customFormat="1" ht="15" customHeight="1" x14ac:dyDescent="0.2">
      <c r="A24" s="22" t="s">
        <v>19</v>
      </c>
      <c r="B24" s="65" t="s">
        <v>36</v>
      </c>
      <c r="C24" s="40">
        <v>7982</v>
      </c>
      <c r="D24" s="48">
        <v>121</v>
      </c>
      <c r="E24" s="43">
        <v>1.5363</v>
      </c>
      <c r="F24" s="45">
        <v>41</v>
      </c>
      <c r="G24" s="43">
        <v>0.52059999999999995</v>
      </c>
      <c r="H24" s="44">
        <v>1475</v>
      </c>
      <c r="I24" s="43">
        <v>18.727799999999998</v>
      </c>
      <c r="J24" s="45">
        <v>2501</v>
      </c>
      <c r="K24" s="43">
        <v>31.7547</v>
      </c>
      <c r="L24" s="45">
        <v>3129</v>
      </c>
      <c r="M24" s="43">
        <v>39.728299999999997</v>
      </c>
      <c r="N24" s="45">
        <v>11</v>
      </c>
      <c r="O24" s="43">
        <v>0.13969999999999999</v>
      </c>
      <c r="P24" s="49">
        <v>598</v>
      </c>
      <c r="Q24" s="42">
        <v>7.5926999999999998</v>
      </c>
      <c r="R24" s="41">
        <v>2462</v>
      </c>
      <c r="S24" s="47">
        <v>30.8444</v>
      </c>
      <c r="T24" s="48">
        <v>106</v>
      </c>
      <c r="U24" s="42">
        <v>1.3280000000000001</v>
      </c>
      <c r="V24" s="48">
        <v>749</v>
      </c>
      <c r="W24" s="42">
        <v>9.3835999999999995</v>
      </c>
      <c r="X24" s="25">
        <v>1356</v>
      </c>
      <c r="Y24" s="26">
        <v>100</v>
      </c>
    </row>
    <row r="25" spans="1:25" s="24" customFormat="1" ht="15" customHeight="1" x14ac:dyDescent="0.2">
      <c r="A25" s="22" t="s">
        <v>19</v>
      </c>
      <c r="B25" s="66" t="s">
        <v>37</v>
      </c>
      <c r="C25" s="67">
        <v>13183</v>
      </c>
      <c r="D25" s="72">
        <v>20</v>
      </c>
      <c r="E25" s="73">
        <v>0.15509999999999999</v>
      </c>
      <c r="F25" s="74">
        <v>30</v>
      </c>
      <c r="G25" s="73">
        <v>0.2326</v>
      </c>
      <c r="H25" s="74">
        <v>514</v>
      </c>
      <c r="I25" s="73">
        <v>3.9853999999999998</v>
      </c>
      <c r="J25" s="74">
        <v>4602</v>
      </c>
      <c r="K25" s="73">
        <v>35.682699999999997</v>
      </c>
      <c r="L25" s="75">
        <v>7165</v>
      </c>
      <c r="M25" s="73">
        <v>55.555599999999998</v>
      </c>
      <c r="N25" s="74">
        <v>9</v>
      </c>
      <c r="O25" s="73">
        <v>6.9800000000000001E-2</v>
      </c>
      <c r="P25" s="77">
        <v>557</v>
      </c>
      <c r="Q25" s="69">
        <v>4.3188000000000004</v>
      </c>
      <c r="R25" s="72">
        <v>3275</v>
      </c>
      <c r="S25" s="70">
        <v>24.842600000000001</v>
      </c>
      <c r="T25" s="72">
        <v>286</v>
      </c>
      <c r="U25" s="69">
        <v>2.1695000000000002</v>
      </c>
      <c r="V25" s="72">
        <v>246</v>
      </c>
      <c r="W25" s="69">
        <v>1.8660000000000001</v>
      </c>
      <c r="X25" s="80">
        <v>1407</v>
      </c>
      <c r="Y25" s="81">
        <v>100</v>
      </c>
    </row>
    <row r="26" spans="1:25" s="24" customFormat="1" ht="15" customHeight="1" x14ac:dyDescent="0.2">
      <c r="A26" s="22" t="s">
        <v>19</v>
      </c>
      <c r="B26" s="65" t="s">
        <v>38</v>
      </c>
      <c r="C26" s="40">
        <v>26430</v>
      </c>
      <c r="D26" s="41">
        <v>148</v>
      </c>
      <c r="E26" s="43">
        <v>0.62609999999999999</v>
      </c>
      <c r="F26" s="44">
        <v>45</v>
      </c>
      <c r="G26" s="43">
        <v>0.19040000000000001</v>
      </c>
      <c r="H26" s="44">
        <v>580</v>
      </c>
      <c r="I26" s="43">
        <v>2.4537</v>
      </c>
      <c r="J26" s="45">
        <v>17417</v>
      </c>
      <c r="K26" s="43">
        <v>73.682199999999995</v>
      </c>
      <c r="L26" s="45">
        <v>5084</v>
      </c>
      <c r="M26" s="43">
        <v>21.5077</v>
      </c>
      <c r="N26" s="44">
        <v>5</v>
      </c>
      <c r="O26" s="43">
        <v>2.12E-2</v>
      </c>
      <c r="P26" s="49">
        <v>359</v>
      </c>
      <c r="Q26" s="42">
        <v>1.5186999999999999</v>
      </c>
      <c r="R26" s="41">
        <v>6179</v>
      </c>
      <c r="S26" s="47">
        <v>23.378699999999998</v>
      </c>
      <c r="T26" s="41">
        <v>2792</v>
      </c>
      <c r="U26" s="42">
        <v>10.563800000000001</v>
      </c>
      <c r="V26" s="41">
        <v>273</v>
      </c>
      <c r="W26" s="42">
        <v>1.0328999999999999</v>
      </c>
      <c r="X26" s="25">
        <v>1367</v>
      </c>
      <c r="Y26" s="26">
        <v>99.927000000000007</v>
      </c>
    </row>
    <row r="27" spans="1:25" s="24" customFormat="1" ht="15" customHeight="1" x14ac:dyDescent="0.2">
      <c r="A27" s="22" t="s">
        <v>19</v>
      </c>
      <c r="B27" s="66" t="s">
        <v>39</v>
      </c>
      <c r="C27" s="67">
        <v>2315</v>
      </c>
      <c r="D27" s="71">
        <v>23</v>
      </c>
      <c r="E27" s="73">
        <v>1.0459000000000001</v>
      </c>
      <c r="F27" s="74">
        <v>8</v>
      </c>
      <c r="G27" s="73">
        <v>0.36380000000000001</v>
      </c>
      <c r="H27" s="74">
        <v>37</v>
      </c>
      <c r="I27" s="73">
        <v>1.6826000000000001</v>
      </c>
      <c r="J27" s="74">
        <v>154</v>
      </c>
      <c r="K27" s="73">
        <v>7.0031999999999996</v>
      </c>
      <c r="L27" s="75">
        <v>1930</v>
      </c>
      <c r="M27" s="73">
        <v>87.767200000000003</v>
      </c>
      <c r="N27" s="74">
        <v>1</v>
      </c>
      <c r="O27" s="73">
        <v>4.5499999999999999E-2</v>
      </c>
      <c r="P27" s="77">
        <v>46</v>
      </c>
      <c r="Q27" s="69">
        <v>2.0918999999999999</v>
      </c>
      <c r="R27" s="72">
        <v>1072</v>
      </c>
      <c r="S27" s="70">
        <v>46.306699999999999</v>
      </c>
      <c r="T27" s="71">
        <v>116</v>
      </c>
      <c r="U27" s="69">
        <v>5.0107999999999997</v>
      </c>
      <c r="V27" s="71">
        <v>98</v>
      </c>
      <c r="W27" s="69">
        <v>4.2332999999999998</v>
      </c>
      <c r="X27" s="80">
        <v>589</v>
      </c>
      <c r="Y27" s="81">
        <v>100</v>
      </c>
    </row>
    <row r="28" spans="1:25" s="24" customFormat="1" ht="15" customHeight="1" x14ac:dyDescent="0.2">
      <c r="A28" s="22" t="s">
        <v>19</v>
      </c>
      <c r="B28" s="65" t="s">
        <v>40</v>
      </c>
      <c r="C28" s="50">
        <v>11190</v>
      </c>
      <c r="D28" s="48">
        <v>34</v>
      </c>
      <c r="E28" s="43">
        <v>0.32119999999999999</v>
      </c>
      <c r="F28" s="45">
        <v>49</v>
      </c>
      <c r="G28" s="43">
        <v>0.46289999999999998</v>
      </c>
      <c r="H28" s="45">
        <v>727</v>
      </c>
      <c r="I28" s="43">
        <v>6.8681999999999999</v>
      </c>
      <c r="J28" s="45">
        <v>7078</v>
      </c>
      <c r="K28" s="43">
        <v>66.868200000000002</v>
      </c>
      <c r="L28" s="44">
        <v>2225</v>
      </c>
      <c r="M28" s="43">
        <v>21.020299999999999</v>
      </c>
      <c r="N28" s="45">
        <v>7</v>
      </c>
      <c r="O28" s="43">
        <v>6.6100000000000006E-2</v>
      </c>
      <c r="P28" s="46">
        <v>465</v>
      </c>
      <c r="Q28" s="42">
        <v>4.3929999999999998</v>
      </c>
      <c r="R28" s="48">
        <v>3520</v>
      </c>
      <c r="S28" s="47">
        <v>31.456700000000001</v>
      </c>
      <c r="T28" s="41">
        <v>605</v>
      </c>
      <c r="U28" s="42">
        <v>5.4066000000000001</v>
      </c>
      <c r="V28" s="41">
        <v>274</v>
      </c>
      <c r="W28" s="42">
        <v>2.4485999999999999</v>
      </c>
      <c r="X28" s="25">
        <v>1434</v>
      </c>
      <c r="Y28" s="26">
        <v>100</v>
      </c>
    </row>
    <row r="29" spans="1:25" s="24" customFormat="1" ht="15" customHeight="1" x14ac:dyDescent="0.2">
      <c r="A29" s="22" t="s">
        <v>19</v>
      </c>
      <c r="B29" s="66" t="s">
        <v>41</v>
      </c>
      <c r="C29" s="64">
        <v>12017</v>
      </c>
      <c r="D29" s="72">
        <v>32</v>
      </c>
      <c r="E29" s="73">
        <v>0.2762</v>
      </c>
      <c r="F29" s="74">
        <v>106</v>
      </c>
      <c r="G29" s="73">
        <v>0.91500000000000004</v>
      </c>
      <c r="H29" s="75">
        <v>4314</v>
      </c>
      <c r="I29" s="73">
        <v>37.2378</v>
      </c>
      <c r="J29" s="74">
        <v>2562</v>
      </c>
      <c r="K29" s="73">
        <v>22.114799999999999</v>
      </c>
      <c r="L29" s="75">
        <v>4089</v>
      </c>
      <c r="M29" s="73">
        <v>35.2956</v>
      </c>
      <c r="N29" s="74">
        <v>4</v>
      </c>
      <c r="O29" s="73">
        <v>3.4500000000000003E-2</v>
      </c>
      <c r="P29" s="77">
        <v>478</v>
      </c>
      <c r="Q29" s="69">
        <v>4.1260000000000003</v>
      </c>
      <c r="R29" s="72">
        <v>4815</v>
      </c>
      <c r="S29" s="70">
        <v>40.068199999999997</v>
      </c>
      <c r="T29" s="72">
        <v>432</v>
      </c>
      <c r="U29" s="69">
        <v>3.5949</v>
      </c>
      <c r="V29" s="72">
        <v>1492</v>
      </c>
      <c r="W29" s="69">
        <v>12.415699999999999</v>
      </c>
      <c r="X29" s="80">
        <v>1873</v>
      </c>
      <c r="Y29" s="81">
        <v>100</v>
      </c>
    </row>
    <row r="30" spans="1:25" s="24" customFormat="1" ht="15" customHeight="1" x14ac:dyDescent="0.2">
      <c r="A30" s="22" t="s">
        <v>19</v>
      </c>
      <c r="B30" s="65" t="s">
        <v>42</v>
      </c>
      <c r="C30" s="40">
        <v>50301</v>
      </c>
      <c r="D30" s="48">
        <v>389</v>
      </c>
      <c r="E30" s="43">
        <v>0.7823</v>
      </c>
      <c r="F30" s="44">
        <v>175</v>
      </c>
      <c r="G30" s="43">
        <v>0.35189999999999999</v>
      </c>
      <c r="H30" s="45">
        <v>2763</v>
      </c>
      <c r="I30" s="43">
        <v>5.5561999999999996</v>
      </c>
      <c r="J30" s="45">
        <v>26247</v>
      </c>
      <c r="K30" s="43">
        <v>52.781100000000002</v>
      </c>
      <c r="L30" s="45">
        <v>18320</v>
      </c>
      <c r="M30" s="43">
        <v>36.840400000000002</v>
      </c>
      <c r="N30" s="45">
        <v>22</v>
      </c>
      <c r="O30" s="43">
        <v>4.4200000000000003E-2</v>
      </c>
      <c r="P30" s="46">
        <v>1812</v>
      </c>
      <c r="Q30" s="42">
        <v>3.6438000000000001</v>
      </c>
      <c r="R30" s="48">
        <v>11960</v>
      </c>
      <c r="S30" s="47">
        <v>23.776900000000001</v>
      </c>
      <c r="T30" s="41">
        <v>573</v>
      </c>
      <c r="U30" s="42">
        <v>1.1391</v>
      </c>
      <c r="V30" s="41">
        <v>1933</v>
      </c>
      <c r="W30" s="42">
        <v>3.8429000000000002</v>
      </c>
      <c r="X30" s="25">
        <v>3616</v>
      </c>
      <c r="Y30" s="26">
        <v>99.971999999999994</v>
      </c>
    </row>
    <row r="31" spans="1:25" s="24" customFormat="1" ht="15" customHeight="1" x14ac:dyDescent="0.2">
      <c r="A31" s="22" t="s">
        <v>19</v>
      </c>
      <c r="B31" s="66" t="s">
        <v>43</v>
      </c>
      <c r="C31" s="67">
        <v>12564</v>
      </c>
      <c r="D31" s="72">
        <v>677</v>
      </c>
      <c r="E31" s="73">
        <v>5.4645000000000001</v>
      </c>
      <c r="F31" s="75">
        <v>200</v>
      </c>
      <c r="G31" s="73">
        <v>1.6143000000000001</v>
      </c>
      <c r="H31" s="74">
        <v>1181</v>
      </c>
      <c r="I31" s="73">
        <v>9.5326000000000004</v>
      </c>
      <c r="J31" s="75">
        <v>5537</v>
      </c>
      <c r="K31" s="73">
        <v>44.692900000000002</v>
      </c>
      <c r="L31" s="74">
        <v>4087</v>
      </c>
      <c r="M31" s="73">
        <v>32.988900000000001</v>
      </c>
      <c r="N31" s="74">
        <v>5</v>
      </c>
      <c r="O31" s="73">
        <v>4.0399999999999998E-2</v>
      </c>
      <c r="P31" s="76">
        <v>702</v>
      </c>
      <c r="Q31" s="69">
        <v>5.6662999999999997</v>
      </c>
      <c r="R31" s="71">
        <v>4919</v>
      </c>
      <c r="S31" s="70">
        <v>39.151499999999999</v>
      </c>
      <c r="T31" s="72">
        <v>175</v>
      </c>
      <c r="U31" s="69">
        <v>1.3929</v>
      </c>
      <c r="V31" s="72">
        <v>1150</v>
      </c>
      <c r="W31" s="69">
        <v>9.1531000000000002</v>
      </c>
      <c r="X31" s="80">
        <v>2170</v>
      </c>
      <c r="Y31" s="81">
        <v>99.953999999999994</v>
      </c>
    </row>
    <row r="32" spans="1:25" s="24" customFormat="1" ht="15" customHeight="1" x14ac:dyDescent="0.2">
      <c r="A32" s="22" t="s">
        <v>19</v>
      </c>
      <c r="B32" s="65" t="s">
        <v>44</v>
      </c>
      <c r="C32" s="40">
        <v>19421</v>
      </c>
      <c r="D32" s="41">
        <v>24</v>
      </c>
      <c r="E32" s="43">
        <v>0.1237</v>
      </c>
      <c r="F32" s="45">
        <v>28</v>
      </c>
      <c r="G32" s="43">
        <v>0.14430000000000001</v>
      </c>
      <c r="H32" s="45">
        <v>228</v>
      </c>
      <c r="I32" s="43">
        <v>1.1754</v>
      </c>
      <c r="J32" s="45">
        <v>15806</v>
      </c>
      <c r="K32" s="43">
        <v>81.482600000000005</v>
      </c>
      <c r="L32" s="44">
        <v>3204</v>
      </c>
      <c r="M32" s="43">
        <v>16.517199999999999</v>
      </c>
      <c r="N32" s="44">
        <v>6</v>
      </c>
      <c r="O32" s="43">
        <v>3.09E-2</v>
      </c>
      <c r="P32" s="49">
        <v>102</v>
      </c>
      <c r="Q32" s="42">
        <v>0.52580000000000005</v>
      </c>
      <c r="R32" s="41">
        <v>3466</v>
      </c>
      <c r="S32" s="47">
        <v>17.846699999999998</v>
      </c>
      <c r="T32" s="48">
        <v>23</v>
      </c>
      <c r="U32" s="42">
        <v>0.11840000000000001</v>
      </c>
      <c r="V32" s="48">
        <v>106</v>
      </c>
      <c r="W32" s="42">
        <v>0.54579999999999995</v>
      </c>
      <c r="X32" s="25">
        <v>978</v>
      </c>
      <c r="Y32" s="26">
        <v>100</v>
      </c>
    </row>
    <row r="33" spans="1:25" s="24" customFormat="1" ht="15" customHeight="1" x14ac:dyDescent="0.2">
      <c r="A33" s="22" t="s">
        <v>19</v>
      </c>
      <c r="B33" s="66" t="s">
        <v>45</v>
      </c>
      <c r="C33" s="64">
        <v>20216</v>
      </c>
      <c r="D33" s="71">
        <v>73</v>
      </c>
      <c r="E33" s="73">
        <v>0.36520000000000002</v>
      </c>
      <c r="F33" s="74">
        <v>54</v>
      </c>
      <c r="G33" s="73">
        <v>0.2702</v>
      </c>
      <c r="H33" s="75">
        <v>718</v>
      </c>
      <c r="I33" s="73">
        <v>3.5922000000000001</v>
      </c>
      <c r="J33" s="74">
        <v>10301</v>
      </c>
      <c r="K33" s="73">
        <v>51.535899999999998</v>
      </c>
      <c r="L33" s="74">
        <v>8122</v>
      </c>
      <c r="M33" s="73">
        <v>40.634399999999999</v>
      </c>
      <c r="N33" s="75">
        <v>21</v>
      </c>
      <c r="O33" s="73">
        <v>0.1051</v>
      </c>
      <c r="P33" s="77">
        <v>699</v>
      </c>
      <c r="Q33" s="69">
        <v>3.4971000000000001</v>
      </c>
      <c r="R33" s="71">
        <v>5416</v>
      </c>
      <c r="S33" s="70">
        <v>26.790700000000001</v>
      </c>
      <c r="T33" s="71">
        <v>228</v>
      </c>
      <c r="U33" s="69">
        <v>1.1277999999999999</v>
      </c>
      <c r="V33" s="71">
        <v>389</v>
      </c>
      <c r="W33" s="69">
        <v>1.9241999999999999</v>
      </c>
      <c r="X33" s="80">
        <v>2372</v>
      </c>
      <c r="Y33" s="81">
        <v>100</v>
      </c>
    </row>
    <row r="34" spans="1:25" s="24" customFormat="1" ht="15" customHeight="1" x14ac:dyDescent="0.2">
      <c r="A34" s="22" t="s">
        <v>19</v>
      </c>
      <c r="B34" s="65" t="s">
        <v>46</v>
      </c>
      <c r="C34" s="50">
        <v>2246</v>
      </c>
      <c r="D34" s="41">
        <v>1069</v>
      </c>
      <c r="E34" s="43">
        <v>48.196599999999997</v>
      </c>
      <c r="F34" s="45">
        <v>2</v>
      </c>
      <c r="G34" s="43">
        <v>9.0200000000000002E-2</v>
      </c>
      <c r="H34" s="44">
        <v>77</v>
      </c>
      <c r="I34" s="43">
        <v>3.4716</v>
      </c>
      <c r="J34" s="45">
        <v>32</v>
      </c>
      <c r="K34" s="43">
        <v>1.4427000000000001</v>
      </c>
      <c r="L34" s="44">
        <v>988</v>
      </c>
      <c r="M34" s="43">
        <v>44.544600000000003</v>
      </c>
      <c r="N34" s="44">
        <v>3</v>
      </c>
      <c r="O34" s="43">
        <v>0.1353</v>
      </c>
      <c r="P34" s="46">
        <v>47</v>
      </c>
      <c r="Q34" s="42">
        <v>2.1190000000000002</v>
      </c>
      <c r="R34" s="48">
        <v>581</v>
      </c>
      <c r="S34" s="47">
        <v>25.868200000000002</v>
      </c>
      <c r="T34" s="48">
        <v>28</v>
      </c>
      <c r="U34" s="42">
        <v>1.2466999999999999</v>
      </c>
      <c r="V34" s="48">
        <v>224</v>
      </c>
      <c r="W34" s="42">
        <v>9.9733000000000001</v>
      </c>
      <c r="X34" s="25">
        <v>825</v>
      </c>
      <c r="Y34" s="26">
        <v>100</v>
      </c>
    </row>
    <row r="35" spans="1:25" s="24" customFormat="1" ht="15" customHeight="1" x14ac:dyDescent="0.2">
      <c r="A35" s="22" t="s">
        <v>19</v>
      </c>
      <c r="B35" s="66" t="s">
        <v>47</v>
      </c>
      <c r="C35" s="67">
        <v>5292</v>
      </c>
      <c r="D35" s="71">
        <v>155</v>
      </c>
      <c r="E35" s="73">
        <v>2.9580000000000002</v>
      </c>
      <c r="F35" s="74">
        <v>31</v>
      </c>
      <c r="G35" s="73">
        <v>0.59160000000000001</v>
      </c>
      <c r="H35" s="75">
        <v>977</v>
      </c>
      <c r="I35" s="73">
        <v>18.645</v>
      </c>
      <c r="J35" s="74">
        <v>1690</v>
      </c>
      <c r="K35" s="73">
        <v>32.251899999999999</v>
      </c>
      <c r="L35" s="75">
        <v>1996</v>
      </c>
      <c r="M35" s="73">
        <v>38.0916</v>
      </c>
      <c r="N35" s="74">
        <v>5</v>
      </c>
      <c r="O35" s="73">
        <v>9.5399999999999999E-2</v>
      </c>
      <c r="P35" s="77">
        <v>386</v>
      </c>
      <c r="Q35" s="69">
        <v>7.3663999999999996</v>
      </c>
      <c r="R35" s="71">
        <v>2044</v>
      </c>
      <c r="S35" s="70">
        <v>38.624299999999998</v>
      </c>
      <c r="T35" s="71">
        <v>52</v>
      </c>
      <c r="U35" s="69">
        <v>0.98260000000000003</v>
      </c>
      <c r="V35" s="71">
        <v>156</v>
      </c>
      <c r="W35" s="69">
        <v>2.9478</v>
      </c>
      <c r="X35" s="80">
        <v>1064</v>
      </c>
      <c r="Y35" s="81">
        <v>100</v>
      </c>
    </row>
    <row r="36" spans="1:25" s="24" customFormat="1" ht="15" customHeight="1" x14ac:dyDescent="0.2">
      <c r="A36" s="22" t="s">
        <v>19</v>
      </c>
      <c r="B36" s="65" t="s">
        <v>48</v>
      </c>
      <c r="C36" s="50">
        <v>11712</v>
      </c>
      <c r="D36" s="48">
        <v>103</v>
      </c>
      <c r="E36" s="43">
        <v>0.8982</v>
      </c>
      <c r="F36" s="45">
        <v>117</v>
      </c>
      <c r="G36" s="43">
        <v>1.0203</v>
      </c>
      <c r="H36" s="45">
        <v>4232</v>
      </c>
      <c r="I36" s="43">
        <v>36.905900000000003</v>
      </c>
      <c r="J36" s="44">
        <v>3906</v>
      </c>
      <c r="K36" s="43">
        <v>34.063000000000002</v>
      </c>
      <c r="L36" s="44">
        <v>2300</v>
      </c>
      <c r="M36" s="43">
        <v>20.057600000000001</v>
      </c>
      <c r="N36" s="45">
        <v>126</v>
      </c>
      <c r="O36" s="43">
        <v>1.0988</v>
      </c>
      <c r="P36" s="49">
        <v>683</v>
      </c>
      <c r="Q36" s="42">
        <v>5.9561999999999999</v>
      </c>
      <c r="R36" s="41">
        <v>2905</v>
      </c>
      <c r="S36" s="47">
        <v>24.803599999999999</v>
      </c>
      <c r="T36" s="48">
        <v>245</v>
      </c>
      <c r="U36" s="42">
        <v>2.0918999999999999</v>
      </c>
      <c r="V36" s="48">
        <v>1753</v>
      </c>
      <c r="W36" s="42">
        <v>14.967599999999999</v>
      </c>
      <c r="X36" s="25">
        <v>658</v>
      </c>
      <c r="Y36" s="26">
        <v>100</v>
      </c>
    </row>
    <row r="37" spans="1:25" s="24" customFormat="1" ht="15" customHeight="1" x14ac:dyDescent="0.2">
      <c r="A37" s="22" t="s">
        <v>19</v>
      </c>
      <c r="B37" s="66" t="s">
        <v>49</v>
      </c>
      <c r="C37" s="64">
        <v>3925</v>
      </c>
      <c r="D37" s="72">
        <v>22</v>
      </c>
      <c r="E37" s="73">
        <v>0.58889999999999998</v>
      </c>
      <c r="F37" s="74">
        <v>28</v>
      </c>
      <c r="G37" s="73">
        <v>0.74950000000000006</v>
      </c>
      <c r="H37" s="74">
        <v>548</v>
      </c>
      <c r="I37" s="73">
        <v>14.668100000000001</v>
      </c>
      <c r="J37" s="74">
        <v>246</v>
      </c>
      <c r="K37" s="73">
        <v>6.5846</v>
      </c>
      <c r="L37" s="74">
        <v>2810</v>
      </c>
      <c r="M37" s="73">
        <v>75.214100000000002</v>
      </c>
      <c r="N37" s="75">
        <v>3</v>
      </c>
      <c r="O37" s="73">
        <v>8.0299999999999996E-2</v>
      </c>
      <c r="P37" s="77">
        <v>79</v>
      </c>
      <c r="Q37" s="69">
        <v>2.1145999999999998</v>
      </c>
      <c r="R37" s="72">
        <v>1361</v>
      </c>
      <c r="S37" s="70">
        <v>34.675199999999997</v>
      </c>
      <c r="T37" s="71">
        <v>189</v>
      </c>
      <c r="U37" s="69">
        <v>4.8152999999999997</v>
      </c>
      <c r="V37" s="71">
        <v>157</v>
      </c>
      <c r="W37" s="69">
        <v>4</v>
      </c>
      <c r="X37" s="80">
        <v>483</v>
      </c>
      <c r="Y37" s="81">
        <v>100</v>
      </c>
    </row>
    <row r="38" spans="1:25" s="24" customFormat="1" ht="15" customHeight="1" x14ac:dyDescent="0.2">
      <c r="A38" s="22" t="s">
        <v>19</v>
      </c>
      <c r="B38" s="65" t="s">
        <v>50</v>
      </c>
      <c r="C38" s="40">
        <v>22589</v>
      </c>
      <c r="D38" s="41">
        <v>19</v>
      </c>
      <c r="E38" s="43">
        <v>8.5699999999999998E-2</v>
      </c>
      <c r="F38" s="45">
        <v>236</v>
      </c>
      <c r="G38" s="43">
        <v>1.0643</v>
      </c>
      <c r="H38" s="45">
        <v>6568</v>
      </c>
      <c r="I38" s="43">
        <v>29.6203</v>
      </c>
      <c r="J38" s="45">
        <v>10894</v>
      </c>
      <c r="K38" s="43">
        <v>49.129600000000003</v>
      </c>
      <c r="L38" s="45">
        <v>4092</v>
      </c>
      <c r="M38" s="43">
        <v>18.454000000000001</v>
      </c>
      <c r="N38" s="45">
        <v>14</v>
      </c>
      <c r="O38" s="43">
        <v>6.3100000000000003E-2</v>
      </c>
      <c r="P38" s="46">
        <v>351</v>
      </c>
      <c r="Q38" s="42">
        <v>1.5829</v>
      </c>
      <c r="R38" s="41">
        <v>7220</v>
      </c>
      <c r="S38" s="47">
        <v>31.962499999999999</v>
      </c>
      <c r="T38" s="48">
        <v>415</v>
      </c>
      <c r="U38" s="42">
        <v>1.8371999999999999</v>
      </c>
      <c r="V38" s="48">
        <v>579</v>
      </c>
      <c r="W38" s="42">
        <v>2.5632000000000001</v>
      </c>
      <c r="X38" s="25">
        <v>2577</v>
      </c>
      <c r="Y38" s="26">
        <v>99.921999999999997</v>
      </c>
    </row>
    <row r="39" spans="1:25" s="24" customFormat="1" ht="15" customHeight="1" x14ac:dyDescent="0.2">
      <c r="A39" s="22" t="s">
        <v>19</v>
      </c>
      <c r="B39" s="66" t="s">
        <v>51</v>
      </c>
      <c r="C39" s="64">
        <v>4925</v>
      </c>
      <c r="D39" s="71">
        <v>787</v>
      </c>
      <c r="E39" s="73">
        <v>16.0579</v>
      </c>
      <c r="F39" s="74">
        <v>15</v>
      </c>
      <c r="G39" s="73">
        <v>0.30609999999999998</v>
      </c>
      <c r="H39" s="75">
        <v>3020</v>
      </c>
      <c r="I39" s="73">
        <v>61.620100000000001</v>
      </c>
      <c r="J39" s="74">
        <v>209</v>
      </c>
      <c r="K39" s="73">
        <v>4.2644000000000002</v>
      </c>
      <c r="L39" s="75">
        <v>794</v>
      </c>
      <c r="M39" s="73">
        <v>16.200800000000001</v>
      </c>
      <c r="N39" s="74">
        <v>0</v>
      </c>
      <c r="O39" s="73">
        <v>0</v>
      </c>
      <c r="P39" s="77">
        <v>76</v>
      </c>
      <c r="Q39" s="69">
        <v>1.5507</v>
      </c>
      <c r="R39" s="72">
        <v>1354</v>
      </c>
      <c r="S39" s="70">
        <v>27.4924</v>
      </c>
      <c r="T39" s="72">
        <v>24</v>
      </c>
      <c r="U39" s="69">
        <v>0.48730000000000001</v>
      </c>
      <c r="V39" s="72">
        <v>948</v>
      </c>
      <c r="W39" s="69">
        <v>19.248699999999999</v>
      </c>
      <c r="X39" s="80">
        <v>880</v>
      </c>
      <c r="Y39" s="81">
        <v>100</v>
      </c>
    </row>
    <row r="40" spans="1:25" s="24" customFormat="1" ht="15" customHeight="1" x14ac:dyDescent="0.2">
      <c r="A40" s="22" t="s">
        <v>19</v>
      </c>
      <c r="B40" s="65" t="s">
        <v>52</v>
      </c>
      <c r="C40" s="50">
        <v>34215</v>
      </c>
      <c r="D40" s="41">
        <v>219</v>
      </c>
      <c r="E40" s="43">
        <v>0.66149999999999998</v>
      </c>
      <c r="F40" s="45">
        <v>252</v>
      </c>
      <c r="G40" s="43">
        <v>0.76119999999999999</v>
      </c>
      <c r="H40" s="45">
        <v>5784</v>
      </c>
      <c r="I40" s="43">
        <v>17.471699999999998</v>
      </c>
      <c r="J40" s="44">
        <v>13486</v>
      </c>
      <c r="K40" s="43">
        <v>40.737000000000002</v>
      </c>
      <c r="L40" s="44">
        <v>12340</v>
      </c>
      <c r="M40" s="43">
        <v>37.275300000000001</v>
      </c>
      <c r="N40" s="45">
        <v>16</v>
      </c>
      <c r="O40" s="43">
        <v>4.8300000000000003E-2</v>
      </c>
      <c r="P40" s="46">
        <v>1008</v>
      </c>
      <c r="Q40" s="42">
        <v>3.0449000000000002</v>
      </c>
      <c r="R40" s="41">
        <v>12008</v>
      </c>
      <c r="S40" s="47">
        <v>35.095700000000001</v>
      </c>
      <c r="T40" s="48">
        <v>1110</v>
      </c>
      <c r="U40" s="42">
        <v>3.2442000000000002</v>
      </c>
      <c r="V40" s="48">
        <v>1354</v>
      </c>
      <c r="W40" s="42">
        <v>3.9573</v>
      </c>
      <c r="X40" s="25">
        <v>4916</v>
      </c>
      <c r="Y40" s="26">
        <v>99.897999999999996</v>
      </c>
    </row>
    <row r="41" spans="1:25" s="24" customFormat="1" ht="15" customHeight="1" x14ac:dyDescent="0.2">
      <c r="A41" s="22" t="s">
        <v>19</v>
      </c>
      <c r="B41" s="66" t="s">
        <v>53</v>
      </c>
      <c r="C41" s="64">
        <v>44133</v>
      </c>
      <c r="D41" s="71">
        <v>1023</v>
      </c>
      <c r="E41" s="73">
        <v>2.3786</v>
      </c>
      <c r="F41" s="74">
        <v>122</v>
      </c>
      <c r="G41" s="73">
        <v>0.28370000000000001</v>
      </c>
      <c r="H41" s="74">
        <v>4112</v>
      </c>
      <c r="I41" s="73">
        <v>9.5608000000000004</v>
      </c>
      <c r="J41" s="74">
        <v>25444</v>
      </c>
      <c r="K41" s="73">
        <v>59.159700000000001</v>
      </c>
      <c r="L41" s="75">
        <v>10347</v>
      </c>
      <c r="M41" s="73">
        <v>24.0578</v>
      </c>
      <c r="N41" s="75">
        <v>35</v>
      </c>
      <c r="O41" s="73">
        <v>8.14E-2</v>
      </c>
      <c r="P41" s="76">
        <v>1926</v>
      </c>
      <c r="Q41" s="69">
        <v>4.4781000000000004</v>
      </c>
      <c r="R41" s="71">
        <v>12655</v>
      </c>
      <c r="S41" s="70">
        <v>28.674700000000001</v>
      </c>
      <c r="T41" s="72">
        <v>1124</v>
      </c>
      <c r="U41" s="69">
        <v>2.5468000000000002</v>
      </c>
      <c r="V41" s="72">
        <v>1445</v>
      </c>
      <c r="W41" s="69">
        <v>3.2742</v>
      </c>
      <c r="X41" s="80">
        <v>2618</v>
      </c>
      <c r="Y41" s="81">
        <v>100</v>
      </c>
    </row>
    <row r="42" spans="1:25" s="24" customFormat="1" ht="15" customHeight="1" x14ac:dyDescent="0.2">
      <c r="A42" s="22" t="s">
        <v>19</v>
      </c>
      <c r="B42" s="65" t="s">
        <v>54</v>
      </c>
      <c r="C42" s="50">
        <v>837</v>
      </c>
      <c r="D42" s="41">
        <v>277</v>
      </c>
      <c r="E42" s="43">
        <v>33.904499999999999</v>
      </c>
      <c r="F42" s="45">
        <v>1</v>
      </c>
      <c r="G42" s="43">
        <v>0.12239999999999999</v>
      </c>
      <c r="H42" s="45">
        <v>35</v>
      </c>
      <c r="I42" s="43">
        <v>4.2839999999999998</v>
      </c>
      <c r="J42" s="44">
        <v>70</v>
      </c>
      <c r="K42" s="43">
        <v>8.5678999999999998</v>
      </c>
      <c r="L42" s="44">
        <v>429</v>
      </c>
      <c r="M42" s="43">
        <v>52.5092</v>
      </c>
      <c r="N42" s="44">
        <v>2</v>
      </c>
      <c r="O42" s="43">
        <v>0.24479999999999999</v>
      </c>
      <c r="P42" s="46">
        <v>3</v>
      </c>
      <c r="Q42" s="42">
        <v>0.36720000000000003</v>
      </c>
      <c r="R42" s="41">
        <v>250</v>
      </c>
      <c r="S42" s="47">
        <v>29.868600000000001</v>
      </c>
      <c r="T42" s="48">
        <v>20</v>
      </c>
      <c r="U42" s="42">
        <v>2.3895</v>
      </c>
      <c r="V42" s="48">
        <v>35</v>
      </c>
      <c r="W42" s="42">
        <v>4.1816000000000004</v>
      </c>
      <c r="X42" s="25">
        <v>481</v>
      </c>
      <c r="Y42" s="26">
        <v>100</v>
      </c>
    </row>
    <row r="43" spans="1:25" s="24" customFormat="1" ht="15" customHeight="1" x14ac:dyDescent="0.2">
      <c r="A43" s="22" t="s">
        <v>19</v>
      </c>
      <c r="B43" s="66" t="s">
        <v>55</v>
      </c>
      <c r="C43" s="64">
        <v>50358</v>
      </c>
      <c r="D43" s="72">
        <v>49</v>
      </c>
      <c r="E43" s="73">
        <v>9.9699999999999997E-2</v>
      </c>
      <c r="F43" s="74">
        <v>127</v>
      </c>
      <c r="G43" s="73">
        <v>0.25840000000000002</v>
      </c>
      <c r="H43" s="75">
        <v>2312</v>
      </c>
      <c r="I43" s="73">
        <v>4.7047999999999996</v>
      </c>
      <c r="J43" s="74">
        <v>26683</v>
      </c>
      <c r="K43" s="73">
        <v>54.298900000000003</v>
      </c>
      <c r="L43" s="74">
        <v>16681</v>
      </c>
      <c r="M43" s="73">
        <v>33.9452</v>
      </c>
      <c r="N43" s="74">
        <v>15</v>
      </c>
      <c r="O43" s="73">
        <v>3.0499999999999999E-2</v>
      </c>
      <c r="P43" s="76">
        <v>3274</v>
      </c>
      <c r="Q43" s="69">
        <v>6.6624999999999996</v>
      </c>
      <c r="R43" s="71">
        <v>15707</v>
      </c>
      <c r="S43" s="70">
        <v>31.1907</v>
      </c>
      <c r="T43" s="71">
        <v>1217</v>
      </c>
      <c r="U43" s="69">
        <v>2.4167000000000001</v>
      </c>
      <c r="V43" s="71">
        <v>1137</v>
      </c>
      <c r="W43" s="69">
        <v>2.2578</v>
      </c>
      <c r="X43" s="80">
        <v>3631</v>
      </c>
      <c r="Y43" s="81">
        <v>100</v>
      </c>
    </row>
    <row r="44" spans="1:25" s="24" customFormat="1" ht="15" customHeight="1" x14ac:dyDescent="0.2">
      <c r="A44" s="22" t="s">
        <v>19</v>
      </c>
      <c r="B44" s="65" t="s">
        <v>56</v>
      </c>
      <c r="C44" s="40">
        <v>15061</v>
      </c>
      <c r="D44" s="41">
        <v>1707</v>
      </c>
      <c r="E44" s="43">
        <v>11.4664</v>
      </c>
      <c r="F44" s="44">
        <v>33</v>
      </c>
      <c r="G44" s="43">
        <v>0.22170000000000001</v>
      </c>
      <c r="H44" s="45">
        <v>2243</v>
      </c>
      <c r="I44" s="43">
        <v>15.066800000000001</v>
      </c>
      <c r="J44" s="45">
        <v>4633</v>
      </c>
      <c r="K44" s="43">
        <v>31.121099999999998</v>
      </c>
      <c r="L44" s="45">
        <v>5062</v>
      </c>
      <c r="M44" s="43">
        <v>34.002800000000001</v>
      </c>
      <c r="N44" s="44">
        <v>32</v>
      </c>
      <c r="O44" s="43">
        <v>0.215</v>
      </c>
      <c r="P44" s="49">
        <v>1177</v>
      </c>
      <c r="Q44" s="42">
        <v>7.9062000000000001</v>
      </c>
      <c r="R44" s="48">
        <v>4730</v>
      </c>
      <c r="S44" s="47">
        <v>31.4056</v>
      </c>
      <c r="T44" s="48">
        <v>174</v>
      </c>
      <c r="U44" s="42">
        <v>1.1553</v>
      </c>
      <c r="V44" s="48">
        <v>1046</v>
      </c>
      <c r="W44" s="42">
        <v>6.9451000000000001</v>
      </c>
      <c r="X44" s="25">
        <v>1815</v>
      </c>
      <c r="Y44" s="26">
        <v>100</v>
      </c>
    </row>
    <row r="45" spans="1:25" s="24" customFormat="1" ht="15" customHeight="1" x14ac:dyDescent="0.2">
      <c r="A45" s="22" t="s">
        <v>19</v>
      </c>
      <c r="B45" s="66" t="s">
        <v>57</v>
      </c>
      <c r="C45" s="64">
        <v>6341</v>
      </c>
      <c r="D45" s="71">
        <v>198</v>
      </c>
      <c r="E45" s="73">
        <v>3.1941000000000002</v>
      </c>
      <c r="F45" s="74">
        <v>47</v>
      </c>
      <c r="G45" s="73">
        <v>0.75819999999999999</v>
      </c>
      <c r="H45" s="75">
        <v>1409</v>
      </c>
      <c r="I45" s="73">
        <v>22.729500000000002</v>
      </c>
      <c r="J45" s="74">
        <v>358</v>
      </c>
      <c r="K45" s="73">
        <v>5.7751000000000001</v>
      </c>
      <c r="L45" s="75">
        <v>3730</v>
      </c>
      <c r="M45" s="73">
        <v>60.170999999999999</v>
      </c>
      <c r="N45" s="74">
        <v>51</v>
      </c>
      <c r="O45" s="73">
        <v>0.82269999999999999</v>
      </c>
      <c r="P45" s="76">
        <v>406</v>
      </c>
      <c r="Q45" s="69">
        <v>6.5494000000000003</v>
      </c>
      <c r="R45" s="71">
        <v>2183</v>
      </c>
      <c r="S45" s="70">
        <v>34.426699999999997</v>
      </c>
      <c r="T45" s="72">
        <v>142</v>
      </c>
      <c r="U45" s="69">
        <v>2.2393999999999998</v>
      </c>
      <c r="V45" s="72">
        <v>479</v>
      </c>
      <c r="W45" s="69">
        <v>7.5540000000000003</v>
      </c>
      <c r="X45" s="80">
        <v>1283</v>
      </c>
      <c r="Y45" s="81">
        <v>100</v>
      </c>
    </row>
    <row r="46" spans="1:25" s="24" customFormat="1" ht="15" customHeight="1" x14ac:dyDescent="0.2">
      <c r="A46" s="22" t="s">
        <v>19</v>
      </c>
      <c r="B46" s="65" t="s">
        <v>58</v>
      </c>
      <c r="C46" s="40">
        <v>39401</v>
      </c>
      <c r="D46" s="41">
        <v>56</v>
      </c>
      <c r="E46" s="43">
        <v>0.14399999999999999</v>
      </c>
      <c r="F46" s="45">
        <v>211</v>
      </c>
      <c r="G46" s="43">
        <v>0.54249999999999998</v>
      </c>
      <c r="H46" s="45">
        <v>6295</v>
      </c>
      <c r="I46" s="43">
        <v>16.183800000000002</v>
      </c>
      <c r="J46" s="45">
        <v>18950</v>
      </c>
      <c r="K46" s="43">
        <v>48.718400000000003</v>
      </c>
      <c r="L46" s="44">
        <v>11622</v>
      </c>
      <c r="M46" s="43">
        <v>29.878900000000002</v>
      </c>
      <c r="N46" s="44">
        <v>10</v>
      </c>
      <c r="O46" s="43">
        <v>2.5700000000000001E-2</v>
      </c>
      <c r="P46" s="49">
        <v>1753</v>
      </c>
      <c r="Q46" s="42">
        <v>4.5068000000000001</v>
      </c>
      <c r="R46" s="41">
        <v>12979</v>
      </c>
      <c r="S46" s="47">
        <v>32.940800000000003</v>
      </c>
      <c r="T46" s="41">
        <v>504</v>
      </c>
      <c r="U46" s="42">
        <v>1.2791999999999999</v>
      </c>
      <c r="V46" s="41">
        <v>1551</v>
      </c>
      <c r="W46" s="42">
        <v>3.9363999999999999</v>
      </c>
      <c r="X46" s="25">
        <v>3027</v>
      </c>
      <c r="Y46" s="26">
        <v>100</v>
      </c>
    </row>
    <row r="47" spans="1:25" s="24" customFormat="1" ht="15" customHeight="1" x14ac:dyDescent="0.2">
      <c r="A47" s="22" t="s">
        <v>19</v>
      </c>
      <c r="B47" s="66" t="s">
        <v>59</v>
      </c>
      <c r="C47" s="67">
        <v>2685</v>
      </c>
      <c r="D47" s="72">
        <v>55</v>
      </c>
      <c r="E47" s="73">
        <v>2.0849000000000002</v>
      </c>
      <c r="F47" s="75">
        <v>17</v>
      </c>
      <c r="G47" s="73">
        <v>0.64439999999999997</v>
      </c>
      <c r="H47" s="75">
        <v>936</v>
      </c>
      <c r="I47" s="73">
        <v>35.481400000000001</v>
      </c>
      <c r="J47" s="75">
        <v>439</v>
      </c>
      <c r="K47" s="73">
        <v>16.641400000000001</v>
      </c>
      <c r="L47" s="75">
        <v>1022</v>
      </c>
      <c r="M47" s="73">
        <v>38.741500000000002</v>
      </c>
      <c r="N47" s="74">
        <v>1</v>
      </c>
      <c r="O47" s="73">
        <v>3.7900000000000003E-2</v>
      </c>
      <c r="P47" s="76">
        <v>168</v>
      </c>
      <c r="Q47" s="69">
        <v>6.3685</v>
      </c>
      <c r="R47" s="72">
        <v>792</v>
      </c>
      <c r="S47" s="70">
        <v>29.497199999999999</v>
      </c>
      <c r="T47" s="71">
        <v>47</v>
      </c>
      <c r="U47" s="69">
        <v>1.7504999999999999</v>
      </c>
      <c r="V47" s="71">
        <v>223</v>
      </c>
      <c r="W47" s="69">
        <v>8.3054000000000006</v>
      </c>
      <c r="X47" s="80">
        <v>308</v>
      </c>
      <c r="Y47" s="81">
        <v>100</v>
      </c>
    </row>
    <row r="48" spans="1:25" s="24" customFormat="1" ht="15" customHeight="1" x14ac:dyDescent="0.2">
      <c r="A48" s="22" t="s">
        <v>19</v>
      </c>
      <c r="B48" s="65" t="s">
        <v>60</v>
      </c>
      <c r="C48" s="40">
        <v>37061</v>
      </c>
      <c r="D48" s="48">
        <v>133</v>
      </c>
      <c r="E48" s="43">
        <v>0.36599999999999999</v>
      </c>
      <c r="F48" s="45">
        <v>58</v>
      </c>
      <c r="G48" s="43">
        <v>0.15959999999999999</v>
      </c>
      <c r="H48" s="44">
        <v>1320</v>
      </c>
      <c r="I48" s="43">
        <v>3.6322999999999999</v>
      </c>
      <c r="J48" s="45">
        <v>24036</v>
      </c>
      <c r="K48" s="43">
        <v>66.140199999999993</v>
      </c>
      <c r="L48" s="45">
        <v>9738</v>
      </c>
      <c r="M48" s="43">
        <v>26.796199999999999</v>
      </c>
      <c r="N48" s="44">
        <v>22</v>
      </c>
      <c r="O48" s="43">
        <v>6.0499999999999998E-2</v>
      </c>
      <c r="P48" s="49">
        <v>1034</v>
      </c>
      <c r="Q48" s="42">
        <v>2.8452999999999999</v>
      </c>
      <c r="R48" s="48">
        <v>9164</v>
      </c>
      <c r="S48" s="47">
        <v>24.726800000000001</v>
      </c>
      <c r="T48" s="48">
        <v>720</v>
      </c>
      <c r="U48" s="42">
        <v>1.9427000000000001</v>
      </c>
      <c r="V48" s="48">
        <v>956</v>
      </c>
      <c r="W48" s="42">
        <v>2.5794999999999999</v>
      </c>
      <c r="X48" s="25">
        <v>1236</v>
      </c>
      <c r="Y48" s="26">
        <v>99.918999999999997</v>
      </c>
    </row>
    <row r="49" spans="1:25" s="24" customFormat="1" ht="15" customHeight="1" x14ac:dyDescent="0.2">
      <c r="A49" s="22" t="s">
        <v>19</v>
      </c>
      <c r="B49" s="66" t="s">
        <v>61</v>
      </c>
      <c r="C49" s="67">
        <v>1830</v>
      </c>
      <c r="D49" s="72">
        <v>630</v>
      </c>
      <c r="E49" s="73">
        <v>34.864400000000003</v>
      </c>
      <c r="F49" s="74">
        <v>10</v>
      </c>
      <c r="G49" s="73">
        <v>0.5534</v>
      </c>
      <c r="H49" s="74">
        <v>130</v>
      </c>
      <c r="I49" s="73">
        <v>7.1942000000000004</v>
      </c>
      <c r="J49" s="74">
        <v>155</v>
      </c>
      <c r="K49" s="73">
        <v>8.5777999999999999</v>
      </c>
      <c r="L49" s="75">
        <v>797</v>
      </c>
      <c r="M49" s="73">
        <v>44.106299999999997</v>
      </c>
      <c r="N49" s="75">
        <v>3</v>
      </c>
      <c r="O49" s="73">
        <v>0.16600000000000001</v>
      </c>
      <c r="P49" s="76">
        <v>82</v>
      </c>
      <c r="Q49" s="69">
        <v>4.5378999999999996</v>
      </c>
      <c r="R49" s="71">
        <v>548</v>
      </c>
      <c r="S49" s="70">
        <v>29.945399999999999</v>
      </c>
      <c r="T49" s="71">
        <v>23</v>
      </c>
      <c r="U49" s="69">
        <v>1.2567999999999999</v>
      </c>
      <c r="V49" s="71">
        <v>78</v>
      </c>
      <c r="W49" s="69">
        <v>4.2622999999999998</v>
      </c>
      <c r="X49" s="80">
        <v>688</v>
      </c>
      <c r="Y49" s="81">
        <v>100</v>
      </c>
    </row>
    <row r="50" spans="1:25" s="24" customFormat="1" ht="15" customHeight="1" x14ac:dyDescent="0.2">
      <c r="A50" s="22" t="s">
        <v>19</v>
      </c>
      <c r="B50" s="65" t="s">
        <v>62</v>
      </c>
      <c r="C50" s="40">
        <v>19842</v>
      </c>
      <c r="D50" s="41">
        <v>37</v>
      </c>
      <c r="E50" s="43">
        <v>0.1898</v>
      </c>
      <c r="F50" s="45">
        <v>71</v>
      </c>
      <c r="G50" s="43">
        <v>0.36430000000000001</v>
      </c>
      <c r="H50" s="44">
        <v>964</v>
      </c>
      <c r="I50" s="43">
        <v>4.9455999999999998</v>
      </c>
      <c r="J50" s="45">
        <v>10709</v>
      </c>
      <c r="K50" s="43">
        <v>54.9405</v>
      </c>
      <c r="L50" s="45">
        <v>7388</v>
      </c>
      <c r="M50" s="43">
        <v>37.902700000000003</v>
      </c>
      <c r="N50" s="44">
        <v>15</v>
      </c>
      <c r="O50" s="43">
        <v>7.6999999999999999E-2</v>
      </c>
      <c r="P50" s="49">
        <v>308</v>
      </c>
      <c r="Q50" s="42">
        <v>1.5801000000000001</v>
      </c>
      <c r="R50" s="41">
        <v>4888</v>
      </c>
      <c r="S50" s="47">
        <v>24.634599999999999</v>
      </c>
      <c r="T50" s="41">
        <v>350</v>
      </c>
      <c r="U50" s="42">
        <v>1.7639</v>
      </c>
      <c r="V50" s="41">
        <v>413</v>
      </c>
      <c r="W50" s="42">
        <v>2.0813999999999999</v>
      </c>
      <c r="X50" s="25">
        <v>1818</v>
      </c>
      <c r="Y50" s="26">
        <v>100</v>
      </c>
    </row>
    <row r="51" spans="1:25" s="24" customFormat="1" ht="15" customHeight="1" x14ac:dyDescent="0.2">
      <c r="A51" s="22" t="s">
        <v>19</v>
      </c>
      <c r="B51" s="66" t="s">
        <v>63</v>
      </c>
      <c r="C51" s="64">
        <v>92359</v>
      </c>
      <c r="D51" s="72">
        <v>236</v>
      </c>
      <c r="E51" s="73">
        <v>0.27539999999999998</v>
      </c>
      <c r="F51" s="75">
        <v>355</v>
      </c>
      <c r="G51" s="73">
        <v>0.4143</v>
      </c>
      <c r="H51" s="74">
        <v>41559</v>
      </c>
      <c r="I51" s="73">
        <v>48.506</v>
      </c>
      <c r="J51" s="74">
        <v>31322</v>
      </c>
      <c r="K51" s="73">
        <v>36.5578</v>
      </c>
      <c r="L51" s="74">
        <v>10580</v>
      </c>
      <c r="M51" s="73">
        <v>12.348599999999999</v>
      </c>
      <c r="N51" s="75">
        <v>61</v>
      </c>
      <c r="O51" s="73">
        <v>7.1199999999999999E-2</v>
      </c>
      <c r="P51" s="76">
        <v>1565</v>
      </c>
      <c r="Q51" s="69">
        <v>1.8266</v>
      </c>
      <c r="R51" s="72">
        <v>19922</v>
      </c>
      <c r="S51" s="70">
        <v>21.5702</v>
      </c>
      <c r="T51" s="72">
        <v>6681</v>
      </c>
      <c r="U51" s="69">
        <v>7.2336999999999998</v>
      </c>
      <c r="V51" s="72">
        <v>12343</v>
      </c>
      <c r="W51" s="69">
        <v>13.3642</v>
      </c>
      <c r="X51" s="80">
        <v>8616</v>
      </c>
      <c r="Y51" s="81">
        <v>100</v>
      </c>
    </row>
    <row r="52" spans="1:25" s="24" customFormat="1" ht="15" customHeight="1" x14ac:dyDescent="0.2">
      <c r="A52" s="22" t="s">
        <v>19</v>
      </c>
      <c r="B52" s="65" t="s">
        <v>64</v>
      </c>
      <c r="C52" s="40">
        <v>3148</v>
      </c>
      <c r="D52" s="48">
        <v>59</v>
      </c>
      <c r="E52" s="43">
        <v>1.8935</v>
      </c>
      <c r="F52" s="45">
        <v>24</v>
      </c>
      <c r="G52" s="43">
        <v>0.7702</v>
      </c>
      <c r="H52" s="44">
        <v>874</v>
      </c>
      <c r="I52" s="43">
        <v>28.0488</v>
      </c>
      <c r="J52" s="44">
        <v>155</v>
      </c>
      <c r="K52" s="43">
        <v>4.9743000000000004</v>
      </c>
      <c r="L52" s="45">
        <v>1892</v>
      </c>
      <c r="M52" s="43">
        <v>60.718899999999998</v>
      </c>
      <c r="N52" s="44">
        <v>58</v>
      </c>
      <c r="O52" s="43">
        <v>1.8613999999999999</v>
      </c>
      <c r="P52" s="46">
        <v>54</v>
      </c>
      <c r="Q52" s="42">
        <v>1.7330000000000001</v>
      </c>
      <c r="R52" s="41">
        <v>871</v>
      </c>
      <c r="S52" s="47">
        <v>27.668399999999998</v>
      </c>
      <c r="T52" s="41">
        <v>32</v>
      </c>
      <c r="U52" s="42">
        <v>1.0165</v>
      </c>
      <c r="V52" s="41">
        <v>347</v>
      </c>
      <c r="W52" s="42">
        <v>11.0229</v>
      </c>
      <c r="X52" s="25">
        <v>1009</v>
      </c>
      <c r="Y52" s="26">
        <v>100</v>
      </c>
    </row>
    <row r="53" spans="1:25" s="24" customFormat="1" ht="15" customHeight="1" x14ac:dyDescent="0.2">
      <c r="A53" s="22" t="s">
        <v>19</v>
      </c>
      <c r="B53" s="66" t="s">
        <v>65</v>
      </c>
      <c r="C53" s="67">
        <v>1219</v>
      </c>
      <c r="D53" s="71">
        <v>20</v>
      </c>
      <c r="E53" s="73">
        <v>1.7762</v>
      </c>
      <c r="F53" s="74">
        <v>7</v>
      </c>
      <c r="G53" s="73">
        <v>0.62170000000000003</v>
      </c>
      <c r="H53" s="75">
        <v>7</v>
      </c>
      <c r="I53" s="73">
        <v>0.62170000000000003</v>
      </c>
      <c r="J53" s="74">
        <v>69</v>
      </c>
      <c r="K53" s="73">
        <v>6.1279000000000003</v>
      </c>
      <c r="L53" s="75">
        <v>1008</v>
      </c>
      <c r="M53" s="73">
        <v>89.520399999999995</v>
      </c>
      <c r="N53" s="75">
        <v>0</v>
      </c>
      <c r="O53" s="73">
        <v>0</v>
      </c>
      <c r="P53" s="76">
        <v>15</v>
      </c>
      <c r="Q53" s="69">
        <v>1.3321000000000001</v>
      </c>
      <c r="R53" s="72">
        <v>440</v>
      </c>
      <c r="S53" s="70">
        <v>36.095199999999998</v>
      </c>
      <c r="T53" s="71">
        <v>93</v>
      </c>
      <c r="U53" s="69">
        <v>7.6292</v>
      </c>
      <c r="V53" s="71">
        <v>11</v>
      </c>
      <c r="W53" s="69">
        <v>0.90239999999999998</v>
      </c>
      <c r="X53" s="80">
        <v>306</v>
      </c>
      <c r="Y53" s="81">
        <v>100</v>
      </c>
    </row>
    <row r="54" spans="1:25" s="24" customFormat="1" ht="15" customHeight="1" x14ac:dyDescent="0.2">
      <c r="A54" s="22" t="s">
        <v>19</v>
      </c>
      <c r="B54" s="65" t="s">
        <v>66</v>
      </c>
      <c r="C54" s="40">
        <v>29471</v>
      </c>
      <c r="D54" s="48">
        <v>71</v>
      </c>
      <c r="E54" s="43">
        <v>0.24709999999999999</v>
      </c>
      <c r="F54" s="45">
        <v>131</v>
      </c>
      <c r="G54" s="78">
        <v>0.45590000000000003</v>
      </c>
      <c r="H54" s="44">
        <v>2132</v>
      </c>
      <c r="I54" s="78">
        <v>7.4195000000000002</v>
      </c>
      <c r="J54" s="45">
        <v>17467</v>
      </c>
      <c r="K54" s="43">
        <v>60.786499999999997</v>
      </c>
      <c r="L54" s="45">
        <v>7646</v>
      </c>
      <c r="M54" s="43">
        <v>26.608699999999999</v>
      </c>
      <c r="N54" s="45">
        <v>23</v>
      </c>
      <c r="O54" s="43">
        <v>0.08</v>
      </c>
      <c r="P54" s="49">
        <v>1265</v>
      </c>
      <c r="Q54" s="42">
        <v>4.4023000000000003</v>
      </c>
      <c r="R54" s="48">
        <v>8630</v>
      </c>
      <c r="S54" s="47">
        <v>29.283000000000001</v>
      </c>
      <c r="T54" s="41">
        <v>736</v>
      </c>
      <c r="U54" s="42">
        <v>2.4973999999999998</v>
      </c>
      <c r="V54" s="41">
        <v>986</v>
      </c>
      <c r="W54" s="42">
        <v>3.3456999999999999</v>
      </c>
      <c r="X54" s="25">
        <v>1971</v>
      </c>
      <c r="Y54" s="26">
        <v>100</v>
      </c>
    </row>
    <row r="55" spans="1:25" s="24" customFormat="1" ht="15" customHeight="1" x14ac:dyDescent="0.2">
      <c r="A55" s="22" t="s">
        <v>19</v>
      </c>
      <c r="B55" s="66" t="s">
        <v>67</v>
      </c>
      <c r="C55" s="64">
        <v>15254</v>
      </c>
      <c r="D55" s="72">
        <v>426</v>
      </c>
      <c r="E55" s="73">
        <v>2.9420000000000002</v>
      </c>
      <c r="F55" s="74">
        <v>219</v>
      </c>
      <c r="G55" s="73">
        <v>1.5124</v>
      </c>
      <c r="H55" s="75">
        <v>3741</v>
      </c>
      <c r="I55" s="73">
        <v>25.835599999999999</v>
      </c>
      <c r="J55" s="75">
        <v>1728</v>
      </c>
      <c r="K55" s="73">
        <v>11.9337</v>
      </c>
      <c r="L55" s="74">
        <v>6707</v>
      </c>
      <c r="M55" s="73">
        <v>46.319099999999999</v>
      </c>
      <c r="N55" s="74">
        <v>200</v>
      </c>
      <c r="O55" s="73">
        <v>1.3812</v>
      </c>
      <c r="P55" s="77">
        <v>1459</v>
      </c>
      <c r="Q55" s="69">
        <v>10.076000000000001</v>
      </c>
      <c r="R55" s="71">
        <v>6059</v>
      </c>
      <c r="S55" s="70">
        <v>39.720700000000001</v>
      </c>
      <c r="T55" s="72">
        <v>774</v>
      </c>
      <c r="U55" s="69">
        <v>5.0740999999999996</v>
      </c>
      <c r="V55" s="72">
        <v>1606</v>
      </c>
      <c r="W55" s="69">
        <v>10.5284</v>
      </c>
      <c r="X55" s="80">
        <v>2305</v>
      </c>
      <c r="Y55" s="81">
        <v>100</v>
      </c>
    </row>
    <row r="56" spans="1:25" s="24" customFormat="1" ht="15" customHeight="1" x14ac:dyDescent="0.2">
      <c r="A56" s="22" t="s">
        <v>19</v>
      </c>
      <c r="B56" s="65" t="s">
        <v>68</v>
      </c>
      <c r="C56" s="40">
        <v>8760</v>
      </c>
      <c r="D56" s="41">
        <v>8</v>
      </c>
      <c r="E56" s="43">
        <v>9.3799999999999994E-2</v>
      </c>
      <c r="F56" s="45">
        <v>12</v>
      </c>
      <c r="G56" s="43">
        <v>0.14069999999999999</v>
      </c>
      <c r="H56" s="45">
        <v>95</v>
      </c>
      <c r="I56" s="43">
        <v>1.1142000000000001</v>
      </c>
      <c r="J56" s="44">
        <v>986</v>
      </c>
      <c r="K56" s="43">
        <v>11.5646</v>
      </c>
      <c r="L56" s="45">
        <v>7168</v>
      </c>
      <c r="M56" s="43">
        <v>84.072199999999995</v>
      </c>
      <c r="N56" s="44">
        <v>3</v>
      </c>
      <c r="O56" s="43">
        <v>3.5200000000000002E-2</v>
      </c>
      <c r="P56" s="46">
        <v>254</v>
      </c>
      <c r="Q56" s="42">
        <v>2.9790999999999999</v>
      </c>
      <c r="R56" s="48">
        <v>2781</v>
      </c>
      <c r="S56" s="47">
        <v>31.746600000000001</v>
      </c>
      <c r="T56" s="48">
        <v>234</v>
      </c>
      <c r="U56" s="42">
        <v>2.6711999999999998</v>
      </c>
      <c r="V56" s="48">
        <v>29</v>
      </c>
      <c r="W56" s="42">
        <v>0.33110000000000001</v>
      </c>
      <c r="X56" s="25">
        <v>720</v>
      </c>
      <c r="Y56" s="26">
        <v>100</v>
      </c>
    </row>
    <row r="57" spans="1:25" s="24" customFormat="1" ht="15" customHeight="1" x14ac:dyDescent="0.2">
      <c r="A57" s="22" t="s">
        <v>19</v>
      </c>
      <c r="B57" s="66" t="s">
        <v>69</v>
      </c>
      <c r="C57" s="64">
        <v>14254</v>
      </c>
      <c r="D57" s="72">
        <v>352</v>
      </c>
      <c r="E57" s="73">
        <v>2.4893999999999998</v>
      </c>
      <c r="F57" s="75">
        <v>110</v>
      </c>
      <c r="G57" s="73">
        <v>0.77790000000000004</v>
      </c>
      <c r="H57" s="74">
        <v>1588</v>
      </c>
      <c r="I57" s="73">
        <v>11.230600000000001</v>
      </c>
      <c r="J57" s="74">
        <v>6732</v>
      </c>
      <c r="K57" s="73">
        <v>47.6096</v>
      </c>
      <c r="L57" s="74">
        <v>4648</v>
      </c>
      <c r="M57" s="73">
        <v>32.871299999999998</v>
      </c>
      <c r="N57" s="74">
        <v>9</v>
      </c>
      <c r="O57" s="73">
        <v>6.3600000000000004E-2</v>
      </c>
      <c r="P57" s="77">
        <v>701</v>
      </c>
      <c r="Q57" s="69">
        <v>4.9576000000000002</v>
      </c>
      <c r="R57" s="71">
        <v>6251</v>
      </c>
      <c r="S57" s="70">
        <v>43.854399999999998</v>
      </c>
      <c r="T57" s="71">
        <v>114</v>
      </c>
      <c r="U57" s="69">
        <v>0.79979999999999996</v>
      </c>
      <c r="V57" s="71">
        <v>583</v>
      </c>
      <c r="W57" s="69">
        <v>4.0900999999999996</v>
      </c>
      <c r="X57" s="80">
        <v>2232</v>
      </c>
      <c r="Y57" s="81">
        <v>100</v>
      </c>
    </row>
    <row r="58" spans="1:25" s="24" customFormat="1" ht="15" customHeight="1" thickBot="1" x14ac:dyDescent="0.25">
      <c r="A58" s="22" t="s">
        <v>19</v>
      </c>
      <c r="B58" s="27" t="s">
        <v>70</v>
      </c>
      <c r="C58" s="51">
        <v>1238</v>
      </c>
      <c r="D58" s="54">
        <v>137</v>
      </c>
      <c r="E58" s="55">
        <v>11.129200000000001</v>
      </c>
      <c r="F58" s="56">
        <v>3</v>
      </c>
      <c r="G58" s="55">
        <v>0.2437</v>
      </c>
      <c r="H58" s="57">
        <v>208</v>
      </c>
      <c r="I58" s="55">
        <v>16.896799999999999</v>
      </c>
      <c r="J58" s="56">
        <v>25</v>
      </c>
      <c r="K58" s="55">
        <v>2.0308999999999999</v>
      </c>
      <c r="L58" s="56">
        <v>824</v>
      </c>
      <c r="M58" s="55">
        <v>66.937399999999997</v>
      </c>
      <c r="N58" s="56">
        <v>4</v>
      </c>
      <c r="O58" s="55">
        <v>0.32490000000000002</v>
      </c>
      <c r="P58" s="79">
        <v>30</v>
      </c>
      <c r="Q58" s="53">
        <v>2.4369999999999998</v>
      </c>
      <c r="R58" s="52">
        <v>420</v>
      </c>
      <c r="S58" s="58">
        <v>33.925699999999999</v>
      </c>
      <c r="T58" s="52">
        <v>7</v>
      </c>
      <c r="U58" s="53">
        <v>0.56540000000000001</v>
      </c>
      <c r="V58" s="52">
        <v>37</v>
      </c>
      <c r="W58" s="53">
        <v>2.9887000000000001</v>
      </c>
      <c r="X58" s="28">
        <v>365</v>
      </c>
      <c r="Y58" s="29">
        <v>100</v>
      </c>
    </row>
    <row r="59" spans="1:25" s="24" customFormat="1" ht="15" customHeight="1" x14ac:dyDescent="0.2">
      <c r="A59" s="22"/>
      <c r="B59" s="30"/>
      <c r="C59" s="31"/>
      <c r="D59" s="31"/>
      <c r="E59" s="31"/>
      <c r="F59" s="31"/>
      <c r="G59" s="31"/>
      <c r="H59" s="31"/>
      <c r="I59" s="31"/>
      <c r="J59" s="31"/>
      <c r="K59" s="31"/>
      <c r="L59" s="31"/>
      <c r="M59" s="31"/>
      <c r="N59" s="31"/>
      <c r="O59" s="31"/>
      <c r="P59" s="31"/>
      <c r="Q59" s="31"/>
      <c r="R59" s="31"/>
      <c r="S59" s="31"/>
      <c r="T59" s="31"/>
      <c r="U59" s="31"/>
      <c r="V59" s="32"/>
      <c r="W59" s="23"/>
      <c r="X59" s="31"/>
      <c r="Y59" s="31"/>
    </row>
    <row r="60" spans="1:25" s="24" customFormat="1" ht="15" customHeight="1" x14ac:dyDescent="0.2">
      <c r="A60" s="22"/>
      <c r="B60" s="30" t="s">
        <v>71</v>
      </c>
      <c r="C60" s="32"/>
      <c r="D60" s="32"/>
      <c r="E60" s="32"/>
      <c r="F60" s="32"/>
      <c r="G60" s="32"/>
      <c r="H60" s="31"/>
      <c r="I60" s="31"/>
      <c r="J60" s="31"/>
      <c r="K60" s="31"/>
      <c r="L60" s="31"/>
      <c r="M60" s="31"/>
      <c r="N60" s="31"/>
      <c r="O60" s="31"/>
      <c r="P60" s="31"/>
      <c r="Q60" s="31"/>
      <c r="R60" s="31"/>
      <c r="S60" s="31"/>
      <c r="T60" s="31"/>
      <c r="U60" s="31"/>
      <c r="V60" s="32"/>
      <c r="W60" s="32"/>
      <c r="X60" s="31"/>
      <c r="Y60" s="31"/>
    </row>
    <row r="61" spans="1:25" s="24" customFormat="1" ht="15" customHeight="1" x14ac:dyDescent="0.2">
      <c r="A61" s="22"/>
      <c r="B61" s="33" t="s">
        <v>72</v>
      </c>
      <c r="C61" s="32"/>
      <c r="D61" s="32"/>
      <c r="E61" s="32"/>
      <c r="F61" s="32"/>
      <c r="G61" s="32"/>
      <c r="H61" s="31"/>
      <c r="I61" s="31"/>
      <c r="J61" s="31"/>
      <c r="K61" s="31"/>
      <c r="L61" s="31"/>
      <c r="M61" s="31"/>
      <c r="N61" s="31"/>
      <c r="O61" s="31"/>
      <c r="P61" s="31"/>
      <c r="Q61" s="31"/>
      <c r="R61" s="31"/>
      <c r="S61" s="31"/>
      <c r="T61" s="31"/>
      <c r="U61" s="31"/>
      <c r="V61" s="32"/>
      <c r="W61" s="32"/>
      <c r="X61" s="31"/>
      <c r="Y61" s="31"/>
    </row>
    <row r="62" spans="1:25" s="24" customFormat="1" ht="15" customHeight="1" x14ac:dyDescent="0.2">
      <c r="A62" s="22"/>
      <c r="B62" s="33" t="s">
        <v>73</v>
      </c>
      <c r="C62" s="32"/>
      <c r="D62" s="32"/>
      <c r="E62" s="32"/>
      <c r="F62" s="32"/>
      <c r="G62" s="32"/>
      <c r="H62" s="31"/>
      <c r="I62" s="31"/>
      <c r="J62" s="31"/>
      <c r="K62" s="31"/>
      <c r="L62" s="31"/>
      <c r="M62" s="31"/>
      <c r="N62" s="31"/>
      <c r="O62" s="31"/>
      <c r="P62" s="31"/>
      <c r="Q62" s="31"/>
      <c r="R62" s="31"/>
      <c r="S62" s="31"/>
      <c r="T62" s="31"/>
      <c r="U62" s="31"/>
      <c r="V62" s="32"/>
      <c r="W62" s="32"/>
      <c r="X62" s="31"/>
      <c r="Y62" s="31"/>
    </row>
    <row r="63" spans="1:25" s="24" customFormat="1" ht="15" customHeight="1" x14ac:dyDescent="0.2">
      <c r="A63" s="22"/>
      <c r="B63" s="33" t="str">
        <f>CONCATENATE("NOTE: Table reads (for US Totals):  Of all ", C68," public school students with and without disabilities who received ", LOWER(A7), ", ",D68," (",TEXT(U7,"0.0"),"%) were served solely under Section 504 and ", F68," (",TEXT(S7,"0.0"),"%) were served under IDEA.")</f>
        <v>NOTE: Table reads (for US Totals):  Of all 980,858 public school students with and without disabilities who received more than one out-of-school suspension, 29,641 (3.0%) were served solely under Section 504 and 273,310 (27.9%) were served under IDEA.</v>
      </c>
      <c r="C63" s="32"/>
      <c r="D63" s="32"/>
      <c r="E63" s="32"/>
      <c r="F63" s="32"/>
      <c r="G63" s="32"/>
      <c r="H63" s="31"/>
      <c r="I63" s="31"/>
      <c r="J63" s="31"/>
      <c r="K63" s="31"/>
      <c r="L63" s="31"/>
      <c r="M63" s="31"/>
      <c r="N63" s="31"/>
      <c r="O63" s="31"/>
      <c r="P63" s="31"/>
      <c r="Q63" s="31"/>
      <c r="R63" s="31"/>
      <c r="S63" s="31"/>
      <c r="T63" s="31"/>
      <c r="U63" s="31"/>
      <c r="V63" s="32"/>
      <c r="W63" s="23"/>
      <c r="X63" s="31"/>
      <c r="Y63" s="31"/>
    </row>
    <row r="64" spans="1:25" s="24" customFormat="1" ht="15" customHeight="1" x14ac:dyDescent="0.2">
      <c r="A64" s="22"/>
      <c r="B64" s="33" t="str">
        <f>CONCATENATE("            Table reads (for US Race/Ethnicity):  Of all ",TEXT(A3,"#,##0")," public school students without and with disabilities served under IDEA who received ",LOWER(A7), ", ",TEXT(D7,"#,##0")," (",TEXT(E7,"0.0"),"%) were American Indian or Alaska Native.")</f>
        <v xml:space="preserve">            Table reads (for US Race/Ethnicity):  Of all 951,217 public school students without and with disabilities served under IDEA who received more than one out-of-school suspension, 14,188 (1.5%) were American Indian or Alaska Native.</v>
      </c>
      <c r="C64" s="32"/>
      <c r="D64" s="32"/>
      <c r="E64" s="32"/>
      <c r="F64" s="32"/>
      <c r="G64" s="32"/>
      <c r="H64" s="31"/>
      <c r="I64" s="31"/>
      <c r="J64" s="31"/>
      <c r="K64" s="31"/>
      <c r="L64" s="31"/>
      <c r="M64" s="31"/>
      <c r="N64" s="31"/>
      <c r="O64" s="31"/>
      <c r="P64" s="31"/>
      <c r="Q64" s="31"/>
      <c r="R64" s="31"/>
      <c r="S64" s="31"/>
      <c r="T64" s="31"/>
      <c r="U64" s="31"/>
      <c r="V64" s="32"/>
      <c r="W64" s="32"/>
      <c r="X64" s="31"/>
      <c r="Y64" s="31"/>
    </row>
    <row r="65" spans="1:26" s="24" customFormat="1" ht="15" customHeight="1" x14ac:dyDescent="0.2">
      <c r="A65" s="22"/>
      <c r="B65" s="114" t="s">
        <v>74</v>
      </c>
      <c r="C65" s="114"/>
      <c r="D65" s="114"/>
      <c r="E65" s="114"/>
      <c r="F65" s="114"/>
      <c r="G65" s="114"/>
      <c r="H65" s="114"/>
      <c r="I65" s="114"/>
      <c r="J65" s="114"/>
      <c r="K65" s="114"/>
      <c r="L65" s="114"/>
      <c r="M65" s="114"/>
      <c r="N65" s="114"/>
      <c r="O65" s="114"/>
      <c r="P65" s="114"/>
      <c r="Q65" s="114"/>
      <c r="R65" s="114"/>
      <c r="S65" s="114"/>
      <c r="T65" s="114"/>
      <c r="U65" s="114"/>
      <c r="V65" s="114"/>
      <c r="W65" s="114"/>
      <c r="X65" s="31"/>
      <c r="Y65" s="31"/>
    </row>
    <row r="66" spans="1:26" s="36" customFormat="1" ht="14.1" customHeight="1" x14ac:dyDescent="0.2">
      <c r="A66" s="39"/>
      <c r="B66" s="114" t="s">
        <v>75</v>
      </c>
      <c r="C66" s="114"/>
      <c r="D66" s="114"/>
      <c r="E66" s="114"/>
      <c r="F66" s="114"/>
      <c r="G66" s="114"/>
      <c r="H66" s="114"/>
      <c r="I66" s="114"/>
      <c r="J66" s="114"/>
      <c r="K66" s="114"/>
      <c r="L66" s="114"/>
      <c r="M66" s="114"/>
      <c r="N66" s="114"/>
      <c r="O66" s="114"/>
      <c r="P66" s="114"/>
      <c r="Q66" s="114"/>
      <c r="R66" s="114"/>
      <c r="S66" s="114"/>
      <c r="T66" s="114"/>
      <c r="U66" s="114"/>
      <c r="V66" s="114"/>
      <c r="W66" s="114"/>
      <c r="X66" s="35"/>
      <c r="Y66" s="34"/>
    </row>
    <row r="68" spans="1:26" ht="15" customHeight="1" x14ac:dyDescent="0.2">
      <c r="B68" s="59"/>
      <c r="C68" s="60" t="str">
        <f>IF(ISTEXT(C7),LEFT(C7,3),TEXT(C7,"#,##0"))</f>
        <v>980,858</v>
      </c>
      <c r="D68" s="60" t="str">
        <f>IF(ISTEXT(T7),LEFT(T7,3),TEXT(T7,"#,##0"))</f>
        <v>29,641</v>
      </c>
      <c r="E68" s="60"/>
      <c r="F68" s="60" t="str">
        <f>IF(ISTEXT(R7),LEFT(R7,3),TEXT(R7,"#,##0"))</f>
        <v>273,310</v>
      </c>
      <c r="G68" s="60"/>
      <c r="H68" s="60" t="str">
        <f>IF(ISTEXT(D7),LEFT(D7,3),TEXT(D7,"#,##0"))</f>
        <v>14,188</v>
      </c>
      <c r="I68" s="5"/>
      <c r="J68" s="5"/>
      <c r="K68" s="5"/>
      <c r="L68" s="5"/>
      <c r="M68" s="5"/>
      <c r="N68" s="5"/>
      <c r="O68" s="5"/>
      <c r="P68" s="5"/>
      <c r="Q68" s="5"/>
      <c r="R68" s="5"/>
      <c r="S68" s="5"/>
      <c r="T68" s="5"/>
      <c r="U68" s="5"/>
      <c r="V68" s="61"/>
      <c r="W68" s="62"/>
    </row>
    <row r="69" spans="1:26" s="38"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2"/>
    </row>
  </sheetData>
  <sortState ref="A8:Z58">
    <sortCondition ref="B8:B58"/>
  </sortState>
  <mergeCells count="16">
    <mergeCell ref="Y4:Y5"/>
    <mergeCell ref="D5:E5"/>
    <mergeCell ref="F5:G5"/>
    <mergeCell ref="H5:I5"/>
    <mergeCell ref="J5:K5"/>
    <mergeCell ref="L5:M5"/>
    <mergeCell ref="N5:O5"/>
    <mergeCell ref="P5:Q5"/>
    <mergeCell ref="V4:W5"/>
    <mergeCell ref="D4:Q4"/>
    <mergeCell ref="B2:W2"/>
    <mergeCell ref="X4:X5"/>
    <mergeCell ref="B4:B5"/>
    <mergeCell ref="C4:C5"/>
    <mergeCell ref="T4:U5"/>
    <mergeCell ref="R4:S5"/>
  </mergeCells>
  <phoneticPr fontId="16" type="noConversion"/>
  <printOptions horizontalCentered="1"/>
  <pageMargins left="0.25" right="0.25" top="0.75" bottom="0.75" header="0.3" footer="0.3"/>
  <pageSetup scale="39" orientation="landscape"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zoomScale="80" zoomScaleNormal="80" workbookViewId="0"/>
  </sheetViews>
  <sheetFormatPr defaultColWidth="10.140625" defaultRowHeight="14.25" x14ac:dyDescent="0.2"/>
  <cols>
    <col min="1" max="1" width="2.85546875" style="96"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26" width="10.140625" style="95"/>
    <col min="27" max="16384" width="10.140625" style="39"/>
  </cols>
  <sheetData>
    <row r="1" spans="1:26" s="99" customFormat="1" ht="15" customHeight="1" x14ac:dyDescent="0.2">
      <c r="A1" s="91"/>
      <c r="B1" s="95"/>
      <c r="C1" s="97"/>
      <c r="D1" s="97"/>
      <c r="E1" s="97"/>
      <c r="F1" s="97"/>
      <c r="G1" s="97"/>
      <c r="H1" s="97"/>
      <c r="I1" s="97"/>
      <c r="J1" s="97"/>
      <c r="K1" s="97"/>
      <c r="L1" s="97"/>
      <c r="M1" s="97"/>
      <c r="N1" s="97"/>
      <c r="O1" s="97"/>
      <c r="P1" s="97"/>
      <c r="Q1" s="97"/>
      <c r="R1" s="97"/>
      <c r="S1" s="97"/>
      <c r="T1" s="97"/>
      <c r="U1" s="97"/>
      <c r="V1" s="98"/>
      <c r="W1" s="61"/>
      <c r="X1" s="97"/>
      <c r="Y1" s="97"/>
    </row>
    <row r="2" spans="1:26" s="100" customFormat="1" ht="15" customHeight="1" x14ac:dyDescent="0.25">
      <c r="A2" s="92"/>
      <c r="B2" s="139" t="str">
        <f>CONCATENATE("Number and percentage of public school male students with and without disabilities receiving ",LOWER(A7), " by race/ethnicity, disability status, and English proficiency, by state: School Year 2015-16")</f>
        <v>Number and percentage of public school male students with and without disabilities receiving more than one out-of-school suspension by race/ethnicity, disability status, and English proficiency, by state: School Year 2015-16</v>
      </c>
      <c r="C2" s="139"/>
      <c r="D2" s="139"/>
      <c r="E2" s="139"/>
      <c r="F2" s="139"/>
      <c r="G2" s="139"/>
      <c r="H2" s="139"/>
      <c r="I2" s="139"/>
      <c r="J2" s="139"/>
      <c r="K2" s="139"/>
      <c r="L2" s="139"/>
      <c r="M2" s="139"/>
      <c r="N2" s="139"/>
      <c r="O2" s="139"/>
      <c r="P2" s="139"/>
      <c r="Q2" s="139"/>
      <c r="R2" s="139"/>
      <c r="S2" s="139"/>
      <c r="T2" s="139"/>
      <c r="U2" s="139"/>
      <c r="V2" s="139"/>
      <c r="W2" s="139"/>
    </row>
    <row r="3" spans="1:26" s="99" customFormat="1" ht="15" customHeight="1" thickBot="1" x14ac:dyDescent="0.3">
      <c r="A3" s="113">
        <f>C7-T7</f>
        <v>694754</v>
      </c>
      <c r="B3" s="101"/>
      <c r="C3" s="102"/>
      <c r="D3" s="102"/>
      <c r="E3" s="102"/>
      <c r="F3" s="102"/>
      <c r="G3" s="102"/>
      <c r="H3" s="102"/>
      <c r="I3" s="102"/>
      <c r="J3" s="102"/>
      <c r="K3" s="102"/>
      <c r="L3" s="102"/>
      <c r="M3" s="102"/>
      <c r="N3" s="102"/>
      <c r="O3" s="102"/>
      <c r="P3" s="102"/>
      <c r="Q3" s="102"/>
      <c r="R3" s="102"/>
      <c r="S3" s="102"/>
      <c r="T3" s="102"/>
      <c r="U3" s="102"/>
      <c r="V3" s="102"/>
      <c r="W3" s="61"/>
      <c r="X3" s="102"/>
      <c r="Y3" s="102"/>
    </row>
    <row r="4" spans="1:26" s="12" customFormat="1" ht="24.95" customHeight="1" x14ac:dyDescent="0.2">
      <c r="A4" s="93"/>
      <c r="B4" s="140" t="s">
        <v>0</v>
      </c>
      <c r="C4" s="142" t="s">
        <v>1</v>
      </c>
      <c r="D4" s="148" t="s">
        <v>86</v>
      </c>
      <c r="E4" s="149"/>
      <c r="F4" s="149"/>
      <c r="G4" s="149"/>
      <c r="H4" s="149"/>
      <c r="I4" s="149"/>
      <c r="J4" s="149"/>
      <c r="K4" s="149"/>
      <c r="L4" s="149"/>
      <c r="M4" s="149"/>
      <c r="N4" s="149"/>
      <c r="O4" s="149"/>
      <c r="P4" s="149"/>
      <c r="Q4" s="150"/>
      <c r="R4" s="144" t="s">
        <v>2</v>
      </c>
      <c r="S4" s="145"/>
      <c r="T4" s="144" t="s">
        <v>3</v>
      </c>
      <c r="U4" s="145"/>
      <c r="V4" s="144" t="s">
        <v>4</v>
      </c>
      <c r="W4" s="145"/>
      <c r="X4" s="151" t="s">
        <v>5</v>
      </c>
      <c r="Y4" s="153" t="s">
        <v>6</v>
      </c>
      <c r="Z4" s="111"/>
    </row>
    <row r="5" spans="1:26" s="12" customFormat="1" ht="24.95" customHeight="1" x14ac:dyDescent="0.2">
      <c r="A5" s="93"/>
      <c r="B5" s="141"/>
      <c r="C5" s="143"/>
      <c r="D5" s="155" t="s">
        <v>7</v>
      </c>
      <c r="E5" s="156"/>
      <c r="F5" s="157" t="s">
        <v>8</v>
      </c>
      <c r="G5" s="156"/>
      <c r="H5" s="158" t="s">
        <v>9</v>
      </c>
      <c r="I5" s="156"/>
      <c r="J5" s="158" t="s">
        <v>10</v>
      </c>
      <c r="K5" s="156"/>
      <c r="L5" s="158" t="s">
        <v>11</v>
      </c>
      <c r="M5" s="156"/>
      <c r="N5" s="158" t="s">
        <v>12</v>
      </c>
      <c r="O5" s="156"/>
      <c r="P5" s="158" t="s">
        <v>13</v>
      </c>
      <c r="Q5" s="159"/>
      <c r="R5" s="146"/>
      <c r="S5" s="147"/>
      <c r="T5" s="146"/>
      <c r="U5" s="147"/>
      <c r="V5" s="146"/>
      <c r="W5" s="147"/>
      <c r="X5" s="152"/>
      <c r="Y5" s="154"/>
      <c r="Z5" s="111"/>
    </row>
    <row r="6" spans="1:26" s="12" customFormat="1" ht="15" customHeight="1" thickBot="1" x14ac:dyDescent="0.25">
      <c r="A6" s="93"/>
      <c r="B6" s="82"/>
      <c r="C6" s="83"/>
      <c r="D6" s="84" t="s">
        <v>14</v>
      </c>
      <c r="E6" s="85" t="s">
        <v>15</v>
      </c>
      <c r="F6" s="86" t="s">
        <v>14</v>
      </c>
      <c r="G6" s="85" t="s">
        <v>15</v>
      </c>
      <c r="H6" s="86" t="s">
        <v>14</v>
      </c>
      <c r="I6" s="85" t="s">
        <v>15</v>
      </c>
      <c r="J6" s="86" t="s">
        <v>14</v>
      </c>
      <c r="K6" s="85" t="s">
        <v>15</v>
      </c>
      <c r="L6" s="86" t="s">
        <v>14</v>
      </c>
      <c r="M6" s="85" t="s">
        <v>15</v>
      </c>
      <c r="N6" s="86" t="s">
        <v>14</v>
      </c>
      <c r="O6" s="85" t="s">
        <v>15</v>
      </c>
      <c r="P6" s="86" t="s">
        <v>14</v>
      </c>
      <c r="Q6" s="87" t="s">
        <v>15</v>
      </c>
      <c r="R6" s="84" t="s">
        <v>14</v>
      </c>
      <c r="S6" s="88" t="s">
        <v>16</v>
      </c>
      <c r="T6" s="84" t="s">
        <v>14</v>
      </c>
      <c r="U6" s="88" t="s">
        <v>16</v>
      </c>
      <c r="V6" s="86" t="s">
        <v>14</v>
      </c>
      <c r="W6" s="88" t="s">
        <v>16</v>
      </c>
      <c r="X6" s="89"/>
      <c r="Y6" s="90"/>
      <c r="Z6" s="111"/>
    </row>
    <row r="7" spans="1:26" s="24" customFormat="1" ht="15" customHeight="1" x14ac:dyDescent="0.2">
      <c r="A7" s="94" t="s">
        <v>17</v>
      </c>
      <c r="B7" s="63" t="s">
        <v>18</v>
      </c>
      <c r="C7" s="64">
        <v>718415</v>
      </c>
      <c r="D7" s="72">
        <v>10079</v>
      </c>
      <c r="E7" s="73">
        <v>1.4507000000000001</v>
      </c>
      <c r="F7" s="74">
        <v>4866</v>
      </c>
      <c r="G7" s="73">
        <v>0.70040000000000002</v>
      </c>
      <c r="H7" s="74">
        <v>136158</v>
      </c>
      <c r="I7" s="73">
        <v>19.597999999999999</v>
      </c>
      <c r="J7" s="74">
        <v>299572</v>
      </c>
      <c r="K7" s="73">
        <v>43.119100000000003</v>
      </c>
      <c r="L7" s="74">
        <v>214775</v>
      </c>
      <c r="M7" s="73">
        <v>30.913799999999998</v>
      </c>
      <c r="N7" s="75">
        <v>2447</v>
      </c>
      <c r="O7" s="73">
        <v>0.35220000000000001</v>
      </c>
      <c r="P7" s="76">
        <v>26857</v>
      </c>
      <c r="Q7" s="69">
        <v>3.8656799999999998</v>
      </c>
      <c r="R7" s="68">
        <v>221770</v>
      </c>
      <c r="S7" s="70">
        <v>30.869299999999999</v>
      </c>
      <c r="T7" s="68">
        <v>23661</v>
      </c>
      <c r="U7" s="69">
        <v>3.2934999999999999</v>
      </c>
      <c r="V7" s="68">
        <v>49030</v>
      </c>
      <c r="W7" s="69">
        <v>6.8247</v>
      </c>
      <c r="X7" s="80">
        <v>96360</v>
      </c>
      <c r="Y7" s="81">
        <v>99.975999999999999</v>
      </c>
      <c r="Z7" s="107"/>
    </row>
    <row r="8" spans="1:26" s="24" customFormat="1" ht="15" customHeight="1" x14ac:dyDescent="0.2">
      <c r="A8" s="94" t="s">
        <v>19</v>
      </c>
      <c r="B8" s="65" t="s">
        <v>20</v>
      </c>
      <c r="C8" s="40">
        <v>17135</v>
      </c>
      <c r="D8" s="41">
        <v>75</v>
      </c>
      <c r="E8" s="43">
        <v>0.44140000000000001</v>
      </c>
      <c r="F8" s="45">
        <v>32</v>
      </c>
      <c r="G8" s="43">
        <v>0.1883</v>
      </c>
      <c r="H8" s="44">
        <v>269</v>
      </c>
      <c r="I8" s="43">
        <v>1.5831</v>
      </c>
      <c r="J8" s="45">
        <v>12386</v>
      </c>
      <c r="K8" s="43">
        <v>72.893100000000004</v>
      </c>
      <c r="L8" s="45">
        <v>4107</v>
      </c>
      <c r="M8" s="43">
        <v>24.170200000000001</v>
      </c>
      <c r="N8" s="45">
        <v>4</v>
      </c>
      <c r="O8" s="43">
        <v>2.35E-2</v>
      </c>
      <c r="P8" s="49">
        <v>119</v>
      </c>
      <c r="Q8" s="42">
        <v>0.70033000000000001</v>
      </c>
      <c r="R8" s="48">
        <v>3449</v>
      </c>
      <c r="S8" s="47">
        <v>20.128399999999999</v>
      </c>
      <c r="T8" s="41">
        <v>143</v>
      </c>
      <c r="U8" s="42">
        <v>0.83450000000000002</v>
      </c>
      <c r="V8" s="41">
        <v>159</v>
      </c>
      <c r="W8" s="42">
        <v>0.92789999999999995</v>
      </c>
      <c r="X8" s="25">
        <v>1400</v>
      </c>
      <c r="Y8" s="26">
        <v>100</v>
      </c>
      <c r="Z8" s="107"/>
    </row>
    <row r="9" spans="1:26" s="24" customFormat="1" ht="15" customHeight="1" x14ac:dyDescent="0.2">
      <c r="A9" s="94" t="s">
        <v>19</v>
      </c>
      <c r="B9" s="66" t="s">
        <v>21</v>
      </c>
      <c r="C9" s="64">
        <v>2017</v>
      </c>
      <c r="D9" s="72">
        <v>891</v>
      </c>
      <c r="E9" s="73">
        <v>44.751399999999997</v>
      </c>
      <c r="F9" s="74">
        <v>15</v>
      </c>
      <c r="G9" s="73">
        <v>0.75339999999999996</v>
      </c>
      <c r="H9" s="74">
        <v>110</v>
      </c>
      <c r="I9" s="73">
        <v>5.5248999999999997</v>
      </c>
      <c r="J9" s="75">
        <v>134</v>
      </c>
      <c r="K9" s="73">
        <v>6.7302999999999997</v>
      </c>
      <c r="L9" s="75">
        <v>586</v>
      </c>
      <c r="M9" s="73">
        <v>29.432400000000001</v>
      </c>
      <c r="N9" s="74">
        <v>65</v>
      </c>
      <c r="O9" s="73">
        <v>3.2646999999999999</v>
      </c>
      <c r="P9" s="77">
        <v>190</v>
      </c>
      <c r="Q9" s="69">
        <v>9.5429399999999998</v>
      </c>
      <c r="R9" s="71">
        <v>652</v>
      </c>
      <c r="S9" s="70">
        <v>32.325200000000002</v>
      </c>
      <c r="T9" s="71">
        <v>26</v>
      </c>
      <c r="U9" s="69">
        <v>1.2889999999999999</v>
      </c>
      <c r="V9" s="71">
        <v>414</v>
      </c>
      <c r="W9" s="69">
        <v>20.525500000000001</v>
      </c>
      <c r="X9" s="80">
        <v>503</v>
      </c>
      <c r="Y9" s="81">
        <v>100</v>
      </c>
      <c r="Z9" s="107"/>
    </row>
    <row r="10" spans="1:26" s="24" customFormat="1" ht="15" customHeight="1" x14ac:dyDescent="0.2">
      <c r="A10" s="94" t="s">
        <v>19</v>
      </c>
      <c r="B10" s="65" t="s">
        <v>22</v>
      </c>
      <c r="C10" s="40">
        <v>15611</v>
      </c>
      <c r="D10" s="48">
        <v>1307</v>
      </c>
      <c r="E10" s="43">
        <v>8.4847999999999999</v>
      </c>
      <c r="F10" s="45">
        <v>116</v>
      </c>
      <c r="G10" s="43">
        <v>0.75309999999999999</v>
      </c>
      <c r="H10" s="44">
        <v>6795</v>
      </c>
      <c r="I10" s="43">
        <v>44.111899999999999</v>
      </c>
      <c r="J10" s="45">
        <v>2180</v>
      </c>
      <c r="K10" s="43">
        <v>14.152200000000001</v>
      </c>
      <c r="L10" s="44">
        <v>4530</v>
      </c>
      <c r="M10" s="43">
        <v>29.407900000000001</v>
      </c>
      <c r="N10" s="44">
        <v>31</v>
      </c>
      <c r="O10" s="43">
        <v>0.20119999999999999</v>
      </c>
      <c r="P10" s="46">
        <v>445</v>
      </c>
      <c r="Q10" s="42">
        <v>2.8888600000000002</v>
      </c>
      <c r="R10" s="48">
        <v>3685</v>
      </c>
      <c r="S10" s="47">
        <v>23.6052</v>
      </c>
      <c r="T10" s="48">
        <v>207</v>
      </c>
      <c r="U10" s="42">
        <v>1.3260000000000001</v>
      </c>
      <c r="V10" s="48">
        <v>882</v>
      </c>
      <c r="W10" s="42">
        <v>5.6498999999999997</v>
      </c>
      <c r="X10" s="25">
        <v>1977</v>
      </c>
      <c r="Y10" s="26">
        <v>100</v>
      </c>
      <c r="Z10" s="107"/>
    </row>
    <row r="11" spans="1:26" s="24" customFormat="1" ht="15" customHeight="1" x14ac:dyDescent="0.2">
      <c r="A11" s="94" t="s">
        <v>19</v>
      </c>
      <c r="B11" s="66" t="s">
        <v>23</v>
      </c>
      <c r="C11" s="64">
        <v>9455</v>
      </c>
      <c r="D11" s="72">
        <v>39</v>
      </c>
      <c r="E11" s="73">
        <v>0.4294</v>
      </c>
      <c r="F11" s="75">
        <v>32</v>
      </c>
      <c r="G11" s="73">
        <v>0.3523</v>
      </c>
      <c r="H11" s="74">
        <v>590</v>
      </c>
      <c r="I11" s="73">
        <v>6.4957000000000003</v>
      </c>
      <c r="J11" s="74">
        <v>4709</v>
      </c>
      <c r="K11" s="73">
        <v>51.844099999999997</v>
      </c>
      <c r="L11" s="74">
        <v>3416</v>
      </c>
      <c r="M11" s="73">
        <v>37.608699999999999</v>
      </c>
      <c r="N11" s="74">
        <v>45</v>
      </c>
      <c r="O11" s="73">
        <v>0.49540000000000001</v>
      </c>
      <c r="P11" s="77">
        <v>252</v>
      </c>
      <c r="Q11" s="69">
        <v>2.77441</v>
      </c>
      <c r="R11" s="72">
        <v>2146</v>
      </c>
      <c r="S11" s="70">
        <v>22.696999999999999</v>
      </c>
      <c r="T11" s="71">
        <v>372</v>
      </c>
      <c r="U11" s="69">
        <v>3.9344000000000001</v>
      </c>
      <c r="V11" s="71">
        <v>450</v>
      </c>
      <c r="W11" s="69">
        <v>4.7594000000000003</v>
      </c>
      <c r="X11" s="80">
        <v>1092</v>
      </c>
      <c r="Y11" s="81">
        <v>100</v>
      </c>
      <c r="Z11" s="107"/>
    </row>
    <row r="12" spans="1:26" s="24" customFormat="1" ht="15" customHeight="1" x14ac:dyDescent="0.2">
      <c r="A12" s="94" t="s">
        <v>19</v>
      </c>
      <c r="B12" s="65" t="s">
        <v>24</v>
      </c>
      <c r="C12" s="40">
        <v>56328</v>
      </c>
      <c r="D12" s="41">
        <v>675</v>
      </c>
      <c r="E12" s="43">
        <v>1.2270000000000001</v>
      </c>
      <c r="F12" s="44">
        <v>1295</v>
      </c>
      <c r="G12" s="43">
        <v>2.3540999999999999</v>
      </c>
      <c r="H12" s="45">
        <v>28301</v>
      </c>
      <c r="I12" s="43">
        <v>51.447000000000003</v>
      </c>
      <c r="J12" s="45">
        <v>10314</v>
      </c>
      <c r="K12" s="43">
        <v>18.749300000000002</v>
      </c>
      <c r="L12" s="45">
        <v>11943</v>
      </c>
      <c r="M12" s="43">
        <v>21.710599999999999</v>
      </c>
      <c r="N12" s="44">
        <v>320</v>
      </c>
      <c r="O12" s="43">
        <v>0.58169999999999999</v>
      </c>
      <c r="P12" s="49">
        <v>2162</v>
      </c>
      <c r="Q12" s="42">
        <v>3.9301900000000001</v>
      </c>
      <c r="R12" s="41">
        <v>17579</v>
      </c>
      <c r="S12" s="47">
        <v>31.208300000000001</v>
      </c>
      <c r="T12" s="48">
        <v>1318</v>
      </c>
      <c r="U12" s="42">
        <v>2.3399000000000001</v>
      </c>
      <c r="V12" s="48">
        <v>11484</v>
      </c>
      <c r="W12" s="42">
        <v>20.387699999999999</v>
      </c>
      <c r="X12" s="25">
        <v>10138</v>
      </c>
      <c r="Y12" s="26">
        <v>100</v>
      </c>
      <c r="Z12" s="107"/>
    </row>
    <row r="13" spans="1:26" s="24" customFormat="1" ht="15" customHeight="1" x14ac:dyDescent="0.2">
      <c r="A13" s="94" t="s">
        <v>19</v>
      </c>
      <c r="B13" s="66" t="s">
        <v>25</v>
      </c>
      <c r="C13" s="64">
        <v>9701</v>
      </c>
      <c r="D13" s="72">
        <v>114</v>
      </c>
      <c r="E13" s="73">
        <v>1.1901999999999999</v>
      </c>
      <c r="F13" s="75">
        <v>75</v>
      </c>
      <c r="G13" s="73">
        <v>0.78300000000000003</v>
      </c>
      <c r="H13" s="74">
        <v>4076</v>
      </c>
      <c r="I13" s="73">
        <v>42.555900000000001</v>
      </c>
      <c r="J13" s="75">
        <v>1097</v>
      </c>
      <c r="K13" s="73">
        <v>11.4533</v>
      </c>
      <c r="L13" s="74">
        <v>3779</v>
      </c>
      <c r="M13" s="73">
        <v>39.454999999999998</v>
      </c>
      <c r="N13" s="74">
        <v>22</v>
      </c>
      <c r="O13" s="73">
        <v>0.22969999999999999</v>
      </c>
      <c r="P13" s="76">
        <v>415</v>
      </c>
      <c r="Q13" s="69">
        <v>4.3328499999999996</v>
      </c>
      <c r="R13" s="71">
        <v>2794</v>
      </c>
      <c r="S13" s="70">
        <v>28.801200000000001</v>
      </c>
      <c r="T13" s="72">
        <v>123</v>
      </c>
      <c r="U13" s="69">
        <v>1.2679</v>
      </c>
      <c r="V13" s="72">
        <v>1704</v>
      </c>
      <c r="W13" s="69">
        <v>17.565200000000001</v>
      </c>
      <c r="X13" s="80">
        <v>1868</v>
      </c>
      <c r="Y13" s="81">
        <v>100</v>
      </c>
      <c r="Z13" s="107"/>
    </row>
    <row r="14" spans="1:26" s="24" customFormat="1" ht="15" customHeight="1" x14ac:dyDescent="0.2">
      <c r="A14" s="94" t="s">
        <v>19</v>
      </c>
      <c r="B14" s="65" t="s">
        <v>26</v>
      </c>
      <c r="C14" s="50">
        <v>5437</v>
      </c>
      <c r="D14" s="41">
        <v>12</v>
      </c>
      <c r="E14" s="43">
        <v>0.22789999999999999</v>
      </c>
      <c r="F14" s="45">
        <v>29</v>
      </c>
      <c r="G14" s="43">
        <v>0.55079999999999996</v>
      </c>
      <c r="H14" s="44">
        <v>2037</v>
      </c>
      <c r="I14" s="43">
        <v>38.689500000000002</v>
      </c>
      <c r="J14" s="44">
        <v>1955</v>
      </c>
      <c r="K14" s="43">
        <v>37.131999999999998</v>
      </c>
      <c r="L14" s="44">
        <v>1095</v>
      </c>
      <c r="M14" s="43">
        <v>20.797699999999999</v>
      </c>
      <c r="N14" s="45">
        <v>1</v>
      </c>
      <c r="O14" s="43">
        <v>1.9E-2</v>
      </c>
      <c r="P14" s="46">
        <v>136</v>
      </c>
      <c r="Q14" s="42">
        <v>2.5831</v>
      </c>
      <c r="R14" s="41">
        <v>2310</v>
      </c>
      <c r="S14" s="47">
        <v>42.486699999999999</v>
      </c>
      <c r="T14" s="48">
        <v>172</v>
      </c>
      <c r="U14" s="42">
        <v>3.1635</v>
      </c>
      <c r="V14" s="48">
        <v>553</v>
      </c>
      <c r="W14" s="42">
        <v>10.171099999999999</v>
      </c>
      <c r="X14" s="25">
        <v>1238</v>
      </c>
      <c r="Y14" s="26">
        <v>100</v>
      </c>
      <c r="Z14" s="107"/>
    </row>
    <row r="15" spans="1:26" s="24" customFormat="1" ht="15" customHeight="1" x14ac:dyDescent="0.2">
      <c r="A15" s="94" t="s">
        <v>19</v>
      </c>
      <c r="B15" s="66" t="s">
        <v>27</v>
      </c>
      <c r="C15" s="67">
        <v>3823</v>
      </c>
      <c r="D15" s="72">
        <v>14</v>
      </c>
      <c r="E15" s="73">
        <v>0.38030000000000003</v>
      </c>
      <c r="F15" s="74">
        <v>6</v>
      </c>
      <c r="G15" s="73">
        <v>0.16300000000000001</v>
      </c>
      <c r="H15" s="74">
        <v>388</v>
      </c>
      <c r="I15" s="73">
        <v>10.5406</v>
      </c>
      <c r="J15" s="75">
        <v>2375</v>
      </c>
      <c r="K15" s="73">
        <v>64.520499999999998</v>
      </c>
      <c r="L15" s="74">
        <v>791</v>
      </c>
      <c r="M15" s="73">
        <v>21.488700000000001</v>
      </c>
      <c r="N15" s="75">
        <v>2</v>
      </c>
      <c r="O15" s="73">
        <v>5.4300000000000001E-2</v>
      </c>
      <c r="P15" s="76">
        <v>105</v>
      </c>
      <c r="Q15" s="69">
        <v>2.85249</v>
      </c>
      <c r="R15" s="72">
        <v>1468</v>
      </c>
      <c r="S15" s="70">
        <v>38.3992</v>
      </c>
      <c r="T15" s="71">
        <v>142</v>
      </c>
      <c r="U15" s="69">
        <v>3.7143999999999999</v>
      </c>
      <c r="V15" s="71">
        <v>131</v>
      </c>
      <c r="W15" s="69">
        <v>3.4266000000000001</v>
      </c>
      <c r="X15" s="80">
        <v>235</v>
      </c>
      <c r="Y15" s="81">
        <v>100</v>
      </c>
      <c r="Z15" s="107"/>
    </row>
    <row r="16" spans="1:26" s="24" customFormat="1" ht="15" customHeight="1" x14ac:dyDescent="0.2">
      <c r="A16" s="94" t="s">
        <v>19</v>
      </c>
      <c r="B16" s="65" t="s">
        <v>28</v>
      </c>
      <c r="C16" s="50">
        <v>1856</v>
      </c>
      <c r="D16" s="48">
        <v>1</v>
      </c>
      <c r="E16" s="43">
        <v>5.57E-2</v>
      </c>
      <c r="F16" s="44">
        <v>3</v>
      </c>
      <c r="G16" s="43">
        <v>0.16719999999999999</v>
      </c>
      <c r="H16" s="45">
        <v>76</v>
      </c>
      <c r="I16" s="43">
        <v>4.2363</v>
      </c>
      <c r="J16" s="44">
        <v>1695</v>
      </c>
      <c r="K16" s="43">
        <v>94.4816</v>
      </c>
      <c r="L16" s="45">
        <v>12</v>
      </c>
      <c r="M16" s="43">
        <v>0.66890000000000005</v>
      </c>
      <c r="N16" s="44">
        <v>1</v>
      </c>
      <c r="O16" s="43">
        <v>5.57E-2</v>
      </c>
      <c r="P16" s="46">
        <v>6</v>
      </c>
      <c r="Q16" s="42">
        <v>0.33445000000000003</v>
      </c>
      <c r="R16" s="41">
        <v>660</v>
      </c>
      <c r="S16" s="47">
        <v>35.560299999999998</v>
      </c>
      <c r="T16" s="41">
        <v>62</v>
      </c>
      <c r="U16" s="42">
        <v>3.3405</v>
      </c>
      <c r="V16" s="41">
        <v>53</v>
      </c>
      <c r="W16" s="42">
        <v>2.8555999999999999</v>
      </c>
      <c r="X16" s="25">
        <v>221</v>
      </c>
      <c r="Y16" s="26">
        <v>100</v>
      </c>
      <c r="Z16" s="107"/>
    </row>
    <row r="17" spans="1:26" s="24" customFormat="1" ht="15" customHeight="1" x14ac:dyDescent="0.2">
      <c r="A17" s="94" t="s">
        <v>19</v>
      </c>
      <c r="B17" s="66" t="s">
        <v>29</v>
      </c>
      <c r="C17" s="64">
        <v>45522</v>
      </c>
      <c r="D17" s="72">
        <v>121</v>
      </c>
      <c r="E17" s="73">
        <v>0.28539999999999999</v>
      </c>
      <c r="F17" s="75">
        <v>127</v>
      </c>
      <c r="G17" s="73">
        <v>0.29959999999999998</v>
      </c>
      <c r="H17" s="74">
        <v>8482</v>
      </c>
      <c r="I17" s="73">
        <v>20.006599999999999</v>
      </c>
      <c r="J17" s="75">
        <v>19312</v>
      </c>
      <c r="K17" s="73">
        <v>45.551499999999997</v>
      </c>
      <c r="L17" s="75">
        <v>12583</v>
      </c>
      <c r="M17" s="73">
        <v>29.6797</v>
      </c>
      <c r="N17" s="75">
        <v>25</v>
      </c>
      <c r="O17" s="73">
        <v>5.8999999999999997E-2</v>
      </c>
      <c r="P17" s="77">
        <v>1746</v>
      </c>
      <c r="Q17" s="69">
        <v>4.1183100000000001</v>
      </c>
      <c r="R17" s="72">
        <v>13260</v>
      </c>
      <c r="S17" s="70">
        <v>29.128799999999998</v>
      </c>
      <c r="T17" s="72">
        <v>3126</v>
      </c>
      <c r="U17" s="69">
        <v>6.867</v>
      </c>
      <c r="V17" s="72">
        <v>2022</v>
      </c>
      <c r="W17" s="69">
        <v>4.4417999999999997</v>
      </c>
      <c r="X17" s="80">
        <v>3952</v>
      </c>
      <c r="Y17" s="81">
        <v>100</v>
      </c>
      <c r="Z17" s="107"/>
    </row>
    <row r="18" spans="1:26" s="24" customFormat="1" ht="15" customHeight="1" x14ac:dyDescent="0.2">
      <c r="A18" s="94" t="s">
        <v>19</v>
      </c>
      <c r="B18" s="65" t="s">
        <v>30</v>
      </c>
      <c r="C18" s="40">
        <v>34838</v>
      </c>
      <c r="D18" s="48">
        <v>42</v>
      </c>
      <c r="E18" s="43">
        <v>0.1231</v>
      </c>
      <c r="F18" s="45">
        <v>142</v>
      </c>
      <c r="G18" s="43">
        <v>0.4163</v>
      </c>
      <c r="H18" s="45">
        <v>2546</v>
      </c>
      <c r="I18" s="43">
        <v>7.4641000000000002</v>
      </c>
      <c r="J18" s="45">
        <v>24330</v>
      </c>
      <c r="K18" s="43">
        <v>71.328100000000006</v>
      </c>
      <c r="L18" s="45">
        <v>5955</v>
      </c>
      <c r="M18" s="43">
        <v>17.458200000000001</v>
      </c>
      <c r="N18" s="45">
        <v>35</v>
      </c>
      <c r="O18" s="43">
        <v>0.1026</v>
      </c>
      <c r="P18" s="46">
        <v>1060</v>
      </c>
      <c r="Q18" s="42">
        <v>3.1075900000000001</v>
      </c>
      <c r="R18" s="41">
        <v>9113</v>
      </c>
      <c r="S18" s="47">
        <v>26.158200000000001</v>
      </c>
      <c r="T18" s="48">
        <v>728</v>
      </c>
      <c r="U18" s="42">
        <v>2.0897000000000001</v>
      </c>
      <c r="V18" s="48">
        <v>977</v>
      </c>
      <c r="W18" s="42">
        <v>2.8043999999999998</v>
      </c>
      <c r="X18" s="25">
        <v>2407</v>
      </c>
      <c r="Y18" s="26">
        <v>100</v>
      </c>
      <c r="Z18" s="107"/>
    </row>
    <row r="19" spans="1:26" s="24" customFormat="1" ht="15" customHeight="1" x14ac:dyDescent="0.2">
      <c r="A19" s="94" t="s">
        <v>19</v>
      </c>
      <c r="B19" s="66" t="s">
        <v>31</v>
      </c>
      <c r="C19" s="64">
        <v>2548</v>
      </c>
      <c r="D19" s="72">
        <v>11</v>
      </c>
      <c r="E19" s="73">
        <v>0.45340000000000003</v>
      </c>
      <c r="F19" s="74">
        <v>425</v>
      </c>
      <c r="G19" s="73">
        <v>17.5185</v>
      </c>
      <c r="H19" s="74">
        <v>228</v>
      </c>
      <c r="I19" s="73">
        <v>9.3981999999999992</v>
      </c>
      <c r="J19" s="74">
        <v>50</v>
      </c>
      <c r="K19" s="73">
        <v>2.0609999999999999</v>
      </c>
      <c r="L19" s="74">
        <v>252</v>
      </c>
      <c r="M19" s="73">
        <v>10.387499999999999</v>
      </c>
      <c r="N19" s="74">
        <v>1280</v>
      </c>
      <c r="O19" s="73">
        <v>52.761699999999998</v>
      </c>
      <c r="P19" s="76">
        <v>180</v>
      </c>
      <c r="Q19" s="69">
        <v>7.4196200000000001</v>
      </c>
      <c r="R19" s="72">
        <v>718</v>
      </c>
      <c r="S19" s="70">
        <v>28.178999999999998</v>
      </c>
      <c r="T19" s="72">
        <v>122</v>
      </c>
      <c r="U19" s="69">
        <v>4.7881</v>
      </c>
      <c r="V19" s="72">
        <v>452</v>
      </c>
      <c r="W19" s="69">
        <v>17.7394</v>
      </c>
      <c r="X19" s="80">
        <v>290</v>
      </c>
      <c r="Y19" s="81">
        <v>100</v>
      </c>
      <c r="Z19" s="107"/>
    </row>
    <row r="20" spans="1:26" s="24" customFormat="1" ht="15" customHeight="1" x14ac:dyDescent="0.2">
      <c r="A20" s="94" t="s">
        <v>19</v>
      </c>
      <c r="B20" s="65" t="s">
        <v>32</v>
      </c>
      <c r="C20" s="50">
        <v>1582</v>
      </c>
      <c r="D20" s="48">
        <v>57</v>
      </c>
      <c r="E20" s="43">
        <v>3.7303999999999999</v>
      </c>
      <c r="F20" s="44">
        <v>3</v>
      </c>
      <c r="G20" s="43">
        <v>0.1963</v>
      </c>
      <c r="H20" s="45">
        <v>310</v>
      </c>
      <c r="I20" s="43">
        <v>20.288</v>
      </c>
      <c r="J20" s="44">
        <v>25</v>
      </c>
      <c r="K20" s="43">
        <v>1.6361000000000001</v>
      </c>
      <c r="L20" s="44">
        <v>1064</v>
      </c>
      <c r="M20" s="43">
        <v>69.633499999999998</v>
      </c>
      <c r="N20" s="44">
        <v>6</v>
      </c>
      <c r="O20" s="43">
        <v>0.39269999999999999</v>
      </c>
      <c r="P20" s="46">
        <v>63</v>
      </c>
      <c r="Q20" s="42">
        <v>4.1230399999999996</v>
      </c>
      <c r="R20" s="41">
        <v>399</v>
      </c>
      <c r="S20" s="47">
        <v>25.2212</v>
      </c>
      <c r="T20" s="48">
        <v>54</v>
      </c>
      <c r="U20" s="42">
        <v>3.4134000000000002</v>
      </c>
      <c r="V20" s="48">
        <v>57</v>
      </c>
      <c r="W20" s="42">
        <v>3.6030000000000002</v>
      </c>
      <c r="X20" s="25">
        <v>720</v>
      </c>
      <c r="Y20" s="26">
        <v>100</v>
      </c>
      <c r="Z20" s="107"/>
    </row>
    <row r="21" spans="1:26" s="24" customFormat="1" ht="15" customHeight="1" x14ac:dyDescent="0.2">
      <c r="A21" s="94" t="s">
        <v>19</v>
      </c>
      <c r="B21" s="66" t="s">
        <v>33</v>
      </c>
      <c r="C21" s="64">
        <v>22063</v>
      </c>
      <c r="D21" s="71">
        <v>46</v>
      </c>
      <c r="E21" s="73">
        <v>0.21329999999999999</v>
      </c>
      <c r="F21" s="74">
        <v>70</v>
      </c>
      <c r="G21" s="73">
        <v>0.32450000000000001</v>
      </c>
      <c r="H21" s="75">
        <v>3715</v>
      </c>
      <c r="I21" s="73">
        <v>17.223800000000001</v>
      </c>
      <c r="J21" s="74">
        <v>10971</v>
      </c>
      <c r="K21" s="73">
        <v>50.864699999999999</v>
      </c>
      <c r="L21" s="74">
        <v>5830</v>
      </c>
      <c r="M21" s="73">
        <v>27.029499999999999</v>
      </c>
      <c r="N21" s="74">
        <v>12</v>
      </c>
      <c r="O21" s="73">
        <v>5.5599999999999997E-2</v>
      </c>
      <c r="P21" s="77">
        <v>925</v>
      </c>
      <c r="Q21" s="69">
        <v>4.2885600000000004</v>
      </c>
      <c r="R21" s="71">
        <v>7342</v>
      </c>
      <c r="S21" s="70">
        <v>33.2774</v>
      </c>
      <c r="T21" s="72">
        <v>494</v>
      </c>
      <c r="U21" s="69">
        <v>2.2389999999999999</v>
      </c>
      <c r="V21" s="72">
        <v>1086</v>
      </c>
      <c r="W21" s="69">
        <v>4.9222999999999999</v>
      </c>
      <c r="X21" s="80">
        <v>4081</v>
      </c>
      <c r="Y21" s="81">
        <v>99.706000000000003</v>
      </c>
      <c r="Z21" s="107"/>
    </row>
    <row r="22" spans="1:26" s="24" customFormat="1" ht="15" customHeight="1" x14ac:dyDescent="0.2">
      <c r="A22" s="94" t="s">
        <v>19</v>
      </c>
      <c r="B22" s="65" t="s">
        <v>34</v>
      </c>
      <c r="C22" s="40">
        <v>18275</v>
      </c>
      <c r="D22" s="41">
        <v>27</v>
      </c>
      <c r="E22" s="43">
        <v>0.15060000000000001</v>
      </c>
      <c r="F22" s="44">
        <v>67</v>
      </c>
      <c r="G22" s="43">
        <v>0.37359999999999999</v>
      </c>
      <c r="H22" s="44">
        <v>1571</v>
      </c>
      <c r="I22" s="43">
        <v>8.7599</v>
      </c>
      <c r="J22" s="45">
        <v>7364</v>
      </c>
      <c r="K22" s="43">
        <v>41.061700000000002</v>
      </c>
      <c r="L22" s="45">
        <v>7712</v>
      </c>
      <c r="M22" s="43">
        <v>43.002099999999999</v>
      </c>
      <c r="N22" s="45">
        <v>4</v>
      </c>
      <c r="O22" s="43">
        <v>2.23E-2</v>
      </c>
      <c r="P22" s="49">
        <v>1189</v>
      </c>
      <c r="Q22" s="42">
        <v>6.6298700000000004</v>
      </c>
      <c r="R22" s="48">
        <v>6328</v>
      </c>
      <c r="S22" s="47">
        <v>34.6265</v>
      </c>
      <c r="T22" s="48">
        <v>341</v>
      </c>
      <c r="U22" s="42">
        <v>1.8658999999999999</v>
      </c>
      <c r="V22" s="48">
        <v>760</v>
      </c>
      <c r="W22" s="42">
        <v>4.1586999999999996</v>
      </c>
      <c r="X22" s="25">
        <v>1879</v>
      </c>
      <c r="Y22" s="26">
        <v>100</v>
      </c>
      <c r="Z22" s="107"/>
    </row>
    <row r="23" spans="1:26" s="24" customFormat="1" ht="15" customHeight="1" x14ac:dyDescent="0.2">
      <c r="A23" s="94" t="s">
        <v>19</v>
      </c>
      <c r="B23" s="66" t="s">
        <v>35</v>
      </c>
      <c r="C23" s="64">
        <v>3338</v>
      </c>
      <c r="D23" s="72">
        <v>10</v>
      </c>
      <c r="E23" s="73">
        <v>0.30730000000000002</v>
      </c>
      <c r="F23" s="74">
        <v>12</v>
      </c>
      <c r="G23" s="73">
        <v>0.36880000000000002</v>
      </c>
      <c r="H23" s="74">
        <v>344</v>
      </c>
      <c r="I23" s="73">
        <v>10.5716</v>
      </c>
      <c r="J23" s="74">
        <v>858</v>
      </c>
      <c r="K23" s="73">
        <v>26.3675</v>
      </c>
      <c r="L23" s="74">
        <v>1772</v>
      </c>
      <c r="M23" s="73">
        <v>54.456099999999999</v>
      </c>
      <c r="N23" s="74">
        <v>9</v>
      </c>
      <c r="O23" s="73">
        <v>0.27660000000000001</v>
      </c>
      <c r="P23" s="77">
        <v>249</v>
      </c>
      <c r="Q23" s="69">
        <v>7.65212</v>
      </c>
      <c r="R23" s="72">
        <v>1413</v>
      </c>
      <c r="S23" s="70">
        <v>42.3307</v>
      </c>
      <c r="T23" s="71">
        <v>84</v>
      </c>
      <c r="U23" s="69">
        <v>2.5165000000000002</v>
      </c>
      <c r="V23" s="71">
        <v>159</v>
      </c>
      <c r="W23" s="69">
        <v>4.7633000000000001</v>
      </c>
      <c r="X23" s="80">
        <v>1365</v>
      </c>
      <c r="Y23" s="81">
        <v>100</v>
      </c>
      <c r="Z23" s="107"/>
    </row>
    <row r="24" spans="1:26" s="24" customFormat="1" ht="15" customHeight="1" x14ac:dyDescent="0.2">
      <c r="A24" s="94" t="s">
        <v>19</v>
      </c>
      <c r="B24" s="65" t="s">
        <v>36</v>
      </c>
      <c r="C24" s="40">
        <v>6090</v>
      </c>
      <c r="D24" s="48">
        <v>80</v>
      </c>
      <c r="E24" s="43">
        <v>1.3331</v>
      </c>
      <c r="F24" s="45">
        <v>36</v>
      </c>
      <c r="G24" s="43">
        <v>0.59989999999999999</v>
      </c>
      <c r="H24" s="44">
        <v>1144</v>
      </c>
      <c r="I24" s="43">
        <v>19.063500000000001</v>
      </c>
      <c r="J24" s="45">
        <v>1766</v>
      </c>
      <c r="K24" s="43">
        <v>29.4284</v>
      </c>
      <c r="L24" s="45">
        <v>2532</v>
      </c>
      <c r="M24" s="43">
        <v>42.192999999999998</v>
      </c>
      <c r="N24" s="45">
        <v>7</v>
      </c>
      <c r="O24" s="43">
        <v>0.1166</v>
      </c>
      <c r="P24" s="49">
        <v>436</v>
      </c>
      <c r="Q24" s="42">
        <v>7.26546</v>
      </c>
      <c r="R24" s="41">
        <v>2044</v>
      </c>
      <c r="S24" s="47">
        <v>33.563200000000002</v>
      </c>
      <c r="T24" s="48">
        <v>89</v>
      </c>
      <c r="U24" s="42">
        <v>1.4614</v>
      </c>
      <c r="V24" s="48">
        <v>579</v>
      </c>
      <c r="W24" s="42">
        <v>9.5074000000000005</v>
      </c>
      <c r="X24" s="25">
        <v>1356</v>
      </c>
      <c r="Y24" s="26">
        <v>100</v>
      </c>
      <c r="Z24" s="107"/>
    </row>
    <row r="25" spans="1:26" s="24" customFormat="1" ht="15" customHeight="1" x14ac:dyDescent="0.2">
      <c r="A25" s="94" t="s">
        <v>19</v>
      </c>
      <c r="B25" s="66" t="s">
        <v>37</v>
      </c>
      <c r="C25" s="67">
        <v>9583</v>
      </c>
      <c r="D25" s="72">
        <v>13</v>
      </c>
      <c r="E25" s="73">
        <v>0.1391</v>
      </c>
      <c r="F25" s="74">
        <v>28</v>
      </c>
      <c r="G25" s="73">
        <v>0.29959999999999998</v>
      </c>
      <c r="H25" s="74">
        <v>395</v>
      </c>
      <c r="I25" s="73">
        <v>4.226</v>
      </c>
      <c r="J25" s="74">
        <v>3114</v>
      </c>
      <c r="K25" s="73">
        <v>33.3155</v>
      </c>
      <c r="L25" s="75">
        <v>5391</v>
      </c>
      <c r="M25" s="73">
        <v>57.676299999999998</v>
      </c>
      <c r="N25" s="74">
        <v>7</v>
      </c>
      <c r="O25" s="73">
        <v>7.4899999999999994E-2</v>
      </c>
      <c r="P25" s="77">
        <v>399</v>
      </c>
      <c r="Q25" s="69">
        <v>4.2687499999999998</v>
      </c>
      <c r="R25" s="72">
        <v>2768</v>
      </c>
      <c r="S25" s="70">
        <v>28.884499999999999</v>
      </c>
      <c r="T25" s="72">
        <v>236</v>
      </c>
      <c r="U25" s="69">
        <v>2.4626999999999999</v>
      </c>
      <c r="V25" s="72">
        <v>207</v>
      </c>
      <c r="W25" s="69">
        <v>2.1600999999999999</v>
      </c>
      <c r="X25" s="80">
        <v>1407</v>
      </c>
      <c r="Y25" s="81">
        <v>100</v>
      </c>
      <c r="Z25" s="107"/>
    </row>
    <row r="26" spans="1:26" s="24" customFormat="1" ht="15" customHeight="1" x14ac:dyDescent="0.2">
      <c r="A26" s="94" t="s">
        <v>19</v>
      </c>
      <c r="B26" s="65" t="s">
        <v>38</v>
      </c>
      <c r="C26" s="40">
        <v>19028</v>
      </c>
      <c r="D26" s="41">
        <v>114</v>
      </c>
      <c r="E26" s="43">
        <v>0.67390000000000005</v>
      </c>
      <c r="F26" s="44">
        <v>35</v>
      </c>
      <c r="G26" s="43">
        <v>0.2069</v>
      </c>
      <c r="H26" s="44">
        <v>455</v>
      </c>
      <c r="I26" s="43">
        <v>2.6898</v>
      </c>
      <c r="J26" s="45">
        <v>11926</v>
      </c>
      <c r="K26" s="43">
        <v>70.501300000000001</v>
      </c>
      <c r="L26" s="45">
        <v>4113</v>
      </c>
      <c r="M26" s="43">
        <v>24.314299999999999</v>
      </c>
      <c r="N26" s="44">
        <v>4</v>
      </c>
      <c r="O26" s="43">
        <v>2.3599999999999999E-2</v>
      </c>
      <c r="P26" s="49">
        <v>269</v>
      </c>
      <c r="Q26" s="42">
        <v>1.5902099999999999</v>
      </c>
      <c r="R26" s="41">
        <v>4987</v>
      </c>
      <c r="S26" s="47">
        <v>26.2087</v>
      </c>
      <c r="T26" s="41">
        <v>2112</v>
      </c>
      <c r="U26" s="42">
        <v>11.099399999999999</v>
      </c>
      <c r="V26" s="41">
        <v>218</v>
      </c>
      <c r="W26" s="42">
        <v>1.1456999999999999</v>
      </c>
      <c r="X26" s="25">
        <v>1367</v>
      </c>
      <c r="Y26" s="26">
        <v>99.927000000000007</v>
      </c>
      <c r="Z26" s="107"/>
    </row>
    <row r="27" spans="1:26" s="24" customFormat="1" ht="15" customHeight="1" x14ac:dyDescent="0.2">
      <c r="A27" s="94" t="s">
        <v>19</v>
      </c>
      <c r="B27" s="66" t="s">
        <v>39</v>
      </c>
      <c r="C27" s="67">
        <v>1815</v>
      </c>
      <c r="D27" s="71">
        <v>18</v>
      </c>
      <c r="E27" s="73">
        <v>1.0417000000000001</v>
      </c>
      <c r="F27" s="74">
        <v>8</v>
      </c>
      <c r="G27" s="73">
        <v>0.46300000000000002</v>
      </c>
      <c r="H27" s="74">
        <v>25</v>
      </c>
      <c r="I27" s="73">
        <v>1.4468000000000001</v>
      </c>
      <c r="J27" s="74">
        <v>115</v>
      </c>
      <c r="K27" s="73">
        <v>6.6551</v>
      </c>
      <c r="L27" s="75">
        <v>1530</v>
      </c>
      <c r="M27" s="73">
        <v>88.541700000000006</v>
      </c>
      <c r="N27" s="74">
        <v>0</v>
      </c>
      <c r="O27" s="73">
        <v>0</v>
      </c>
      <c r="P27" s="77">
        <v>32</v>
      </c>
      <c r="Q27" s="69">
        <v>1.85185</v>
      </c>
      <c r="R27" s="72">
        <v>880</v>
      </c>
      <c r="S27" s="70">
        <v>48.4848</v>
      </c>
      <c r="T27" s="71">
        <v>87</v>
      </c>
      <c r="U27" s="69">
        <v>4.7934000000000001</v>
      </c>
      <c r="V27" s="71">
        <v>75</v>
      </c>
      <c r="W27" s="69">
        <v>4.1322000000000001</v>
      </c>
      <c r="X27" s="80">
        <v>589</v>
      </c>
      <c r="Y27" s="81">
        <v>100</v>
      </c>
      <c r="Z27" s="107"/>
    </row>
    <row r="28" spans="1:26" s="24" customFormat="1" ht="15" customHeight="1" x14ac:dyDescent="0.2">
      <c r="A28" s="94" t="s">
        <v>19</v>
      </c>
      <c r="B28" s="65" t="s">
        <v>40</v>
      </c>
      <c r="C28" s="50">
        <v>8160</v>
      </c>
      <c r="D28" s="48">
        <v>28</v>
      </c>
      <c r="E28" s="43">
        <v>0.36570000000000003</v>
      </c>
      <c r="F28" s="45">
        <v>42</v>
      </c>
      <c r="G28" s="43">
        <v>0.54859999999999998</v>
      </c>
      <c r="H28" s="45">
        <v>583</v>
      </c>
      <c r="I28" s="43">
        <v>7.6148999999999996</v>
      </c>
      <c r="J28" s="45">
        <v>4890</v>
      </c>
      <c r="K28" s="43">
        <v>63.871499999999997</v>
      </c>
      <c r="L28" s="44">
        <v>1764</v>
      </c>
      <c r="M28" s="43">
        <v>23.040800000000001</v>
      </c>
      <c r="N28" s="45">
        <v>7</v>
      </c>
      <c r="O28" s="43">
        <v>9.1399999999999995E-2</v>
      </c>
      <c r="P28" s="46">
        <v>342</v>
      </c>
      <c r="Q28" s="42">
        <v>4.4670800000000002</v>
      </c>
      <c r="R28" s="48">
        <v>2880</v>
      </c>
      <c r="S28" s="47">
        <v>35.2941</v>
      </c>
      <c r="T28" s="41">
        <v>504</v>
      </c>
      <c r="U28" s="42">
        <v>6.1764999999999999</v>
      </c>
      <c r="V28" s="41">
        <v>233</v>
      </c>
      <c r="W28" s="42">
        <v>2.8553999999999999</v>
      </c>
      <c r="X28" s="25">
        <v>1434</v>
      </c>
      <c r="Y28" s="26">
        <v>100</v>
      </c>
      <c r="Z28" s="107"/>
    </row>
    <row r="29" spans="1:26" s="24" customFormat="1" ht="15" customHeight="1" x14ac:dyDescent="0.2">
      <c r="A29" s="94" t="s">
        <v>19</v>
      </c>
      <c r="B29" s="66" t="s">
        <v>41</v>
      </c>
      <c r="C29" s="64">
        <v>8888</v>
      </c>
      <c r="D29" s="72">
        <v>20</v>
      </c>
      <c r="E29" s="73">
        <v>0.23380000000000001</v>
      </c>
      <c r="F29" s="74">
        <v>95</v>
      </c>
      <c r="G29" s="73">
        <v>1.1103000000000001</v>
      </c>
      <c r="H29" s="75">
        <v>3089</v>
      </c>
      <c r="I29" s="73">
        <v>36.103299999999997</v>
      </c>
      <c r="J29" s="74">
        <v>1869</v>
      </c>
      <c r="K29" s="73">
        <v>21.8443</v>
      </c>
      <c r="L29" s="75">
        <v>3112</v>
      </c>
      <c r="M29" s="73">
        <v>36.372100000000003</v>
      </c>
      <c r="N29" s="74">
        <v>4</v>
      </c>
      <c r="O29" s="73">
        <v>4.6800000000000001E-2</v>
      </c>
      <c r="P29" s="77">
        <v>367</v>
      </c>
      <c r="Q29" s="69">
        <v>4.28939</v>
      </c>
      <c r="R29" s="72">
        <v>3764</v>
      </c>
      <c r="S29" s="70">
        <v>42.349200000000003</v>
      </c>
      <c r="T29" s="72">
        <v>332</v>
      </c>
      <c r="U29" s="69">
        <v>3.7353999999999998</v>
      </c>
      <c r="V29" s="72">
        <v>1192</v>
      </c>
      <c r="W29" s="69">
        <v>13.411300000000001</v>
      </c>
      <c r="X29" s="80">
        <v>1873</v>
      </c>
      <c r="Y29" s="81">
        <v>100</v>
      </c>
      <c r="Z29" s="107"/>
    </row>
    <row r="30" spans="1:26" s="24" customFormat="1" ht="15" customHeight="1" x14ac:dyDescent="0.2">
      <c r="A30" s="94" t="s">
        <v>19</v>
      </c>
      <c r="B30" s="65" t="s">
        <v>42</v>
      </c>
      <c r="C30" s="40">
        <v>36370</v>
      </c>
      <c r="D30" s="48">
        <v>284</v>
      </c>
      <c r="E30" s="43">
        <v>0.79079999999999995</v>
      </c>
      <c r="F30" s="44">
        <v>148</v>
      </c>
      <c r="G30" s="43">
        <v>0.41210000000000002</v>
      </c>
      <c r="H30" s="45">
        <v>2034</v>
      </c>
      <c r="I30" s="43">
        <v>5.6638000000000002</v>
      </c>
      <c r="J30" s="45">
        <v>17579</v>
      </c>
      <c r="K30" s="43">
        <v>48.950200000000002</v>
      </c>
      <c r="L30" s="45">
        <v>14513</v>
      </c>
      <c r="M30" s="43">
        <v>40.412700000000001</v>
      </c>
      <c r="N30" s="45">
        <v>15</v>
      </c>
      <c r="O30" s="43">
        <v>4.1799999999999997E-2</v>
      </c>
      <c r="P30" s="46">
        <v>1339</v>
      </c>
      <c r="Q30" s="42">
        <v>3.7285599999999999</v>
      </c>
      <c r="R30" s="48">
        <v>9624</v>
      </c>
      <c r="S30" s="47">
        <v>26.461400000000001</v>
      </c>
      <c r="T30" s="41">
        <v>458</v>
      </c>
      <c r="U30" s="42">
        <v>1.2593000000000001</v>
      </c>
      <c r="V30" s="41">
        <v>1568</v>
      </c>
      <c r="W30" s="42">
        <v>4.3112000000000004</v>
      </c>
      <c r="X30" s="25">
        <v>3616</v>
      </c>
      <c r="Y30" s="26">
        <v>99.971999999999994</v>
      </c>
      <c r="Z30" s="107"/>
    </row>
    <row r="31" spans="1:26" s="24" customFormat="1" ht="15" customHeight="1" x14ac:dyDescent="0.2">
      <c r="A31" s="94" t="s">
        <v>19</v>
      </c>
      <c r="B31" s="66" t="s">
        <v>43</v>
      </c>
      <c r="C31" s="67">
        <v>9074</v>
      </c>
      <c r="D31" s="72">
        <v>448</v>
      </c>
      <c r="E31" s="73">
        <v>5.0027999999999997</v>
      </c>
      <c r="F31" s="75">
        <v>157</v>
      </c>
      <c r="G31" s="73">
        <v>1.7532000000000001</v>
      </c>
      <c r="H31" s="74">
        <v>873</v>
      </c>
      <c r="I31" s="73">
        <v>9.7486999999999995</v>
      </c>
      <c r="J31" s="75">
        <v>3750</v>
      </c>
      <c r="K31" s="73">
        <v>41.875999999999998</v>
      </c>
      <c r="L31" s="74">
        <v>3215</v>
      </c>
      <c r="M31" s="73">
        <v>35.901699999999998</v>
      </c>
      <c r="N31" s="74">
        <v>4</v>
      </c>
      <c r="O31" s="73">
        <v>4.4699999999999997E-2</v>
      </c>
      <c r="P31" s="76">
        <v>508</v>
      </c>
      <c r="Q31" s="69">
        <v>5.6728100000000001</v>
      </c>
      <c r="R31" s="71">
        <v>3944</v>
      </c>
      <c r="S31" s="70">
        <v>43.464799999999997</v>
      </c>
      <c r="T31" s="72">
        <v>119</v>
      </c>
      <c r="U31" s="69">
        <v>1.3113999999999999</v>
      </c>
      <c r="V31" s="72">
        <v>865</v>
      </c>
      <c r="W31" s="69">
        <v>9.5327000000000002</v>
      </c>
      <c r="X31" s="80">
        <v>2170</v>
      </c>
      <c r="Y31" s="81">
        <v>99.953999999999994</v>
      </c>
      <c r="Z31" s="107"/>
    </row>
    <row r="32" spans="1:26" s="24" customFormat="1" ht="15" customHeight="1" x14ac:dyDescent="0.2">
      <c r="A32" s="94" t="s">
        <v>19</v>
      </c>
      <c r="B32" s="65" t="s">
        <v>44</v>
      </c>
      <c r="C32" s="40">
        <v>13715</v>
      </c>
      <c r="D32" s="41">
        <v>15</v>
      </c>
      <c r="E32" s="43">
        <v>0.1095</v>
      </c>
      <c r="F32" s="45">
        <v>21</v>
      </c>
      <c r="G32" s="43">
        <v>0.15329999999999999</v>
      </c>
      <c r="H32" s="45">
        <v>187</v>
      </c>
      <c r="I32" s="43">
        <v>1.3653999999999999</v>
      </c>
      <c r="J32" s="45">
        <v>10851</v>
      </c>
      <c r="K32" s="43">
        <v>79.227500000000006</v>
      </c>
      <c r="L32" s="44">
        <v>2537</v>
      </c>
      <c r="M32" s="43">
        <v>18.523700000000002</v>
      </c>
      <c r="N32" s="44">
        <v>6</v>
      </c>
      <c r="O32" s="43">
        <v>4.3799999999999999E-2</v>
      </c>
      <c r="P32" s="49">
        <v>79</v>
      </c>
      <c r="Q32" s="42">
        <v>0.57681000000000004</v>
      </c>
      <c r="R32" s="41">
        <v>2851</v>
      </c>
      <c r="S32" s="47">
        <v>20.787500000000001</v>
      </c>
      <c r="T32" s="48">
        <v>19</v>
      </c>
      <c r="U32" s="42">
        <v>0.13850000000000001</v>
      </c>
      <c r="V32" s="48">
        <v>89</v>
      </c>
      <c r="W32" s="42">
        <v>0.64890000000000003</v>
      </c>
      <c r="X32" s="25">
        <v>978</v>
      </c>
      <c r="Y32" s="26">
        <v>100</v>
      </c>
      <c r="Z32" s="107"/>
    </row>
    <row r="33" spans="1:26" s="24" customFormat="1" ht="15" customHeight="1" x14ac:dyDescent="0.2">
      <c r="A33" s="94" t="s">
        <v>19</v>
      </c>
      <c r="B33" s="66" t="s">
        <v>45</v>
      </c>
      <c r="C33" s="64">
        <v>14897</v>
      </c>
      <c r="D33" s="71">
        <v>58</v>
      </c>
      <c r="E33" s="73">
        <v>0.39400000000000002</v>
      </c>
      <c r="F33" s="74">
        <v>51</v>
      </c>
      <c r="G33" s="73">
        <v>0.34639999999999999</v>
      </c>
      <c r="H33" s="75">
        <v>569</v>
      </c>
      <c r="I33" s="73">
        <v>3.8652000000000002</v>
      </c>
      <c r="J33" s="74">
        <v>6919</v>
      </c>
      <c r="K33" s="73">
        <v>47.000900000000001</v>
      </c>
      <c r="L33" s="74">
        <v>6598</v>
      </c>
      <c r="M33" s="73">
        <v>44.820300000000003</v>
      </c>
      <c r="N33" s="75">
        <v>12</v>
      </c>
      <c r="O33" s="73">
        <v>8.1500000000000003E-2</v>
      </c>
      <c r="P33" s="77">
        <v>514</v>
      </c>
      <c r="Q33" s="69">
        <v>3.4916100000000001</v>
      </c>
      <c r="R33" s="71">
        <v>4456</v>
      </c>
      <c r="S33" s="70">
        <v>29.912099999999999</v>
      </c>
      <c r="T33" s="71">
        <v>176</v>
      </c>
      <c r="U33" s="69">
        <v>1.1814</v>
      </c>
      <c r="V33" s="71">
        <v>282</v>
      </c>
      <c r="W33" s="69">
        <v>1.893</v>
      </c>
      <c r="X33" s="80">
        <v>2372</v>
      </c>
      <c r="Y33" s="81">
        <v>100</v>
      </c>
      <c r="Z33" s="107"/>
    </row>
    <row r="34" spans="1:26" s="24" customFormat="1" ht="15" customHeight="1" x14ac:dyDescent="0.2">
      <c r="A34" s="94" t="s">
        <v>19</v>
      </c>
      <c r="B34" s="65" t="s">
        <v>46</v>
      </c>
      <c r="C34" s="50">
        <v>1632</v>
      </c>
      <c r="D34" s="41">
        <v>694</v>
      </c>
      <c r="E34" s="43">
        <v>43.159199999999998</v>
      </c>
      <c r="F34" s="45">
        <v>2</v>
      </c>
      <c r="G34" s="43">
        <v>0.1244</v>
      </c>
      <c r="H34" s="44">
        <v>60</v>
      </c>
      <c r="I34" s="43">
        <v>3.7313000000000001</v>
      </c>
      <c r="J34" s="45">
        <v>24</v>
      </c>
      <c r="K34" s="43">
        <v>1.4924999999999999</v>
      </c>
      <c r="L34" s="44">
        <v>789</v>
      </c>
      <c r="M34" s="43">
        <v>49.0672</v>
      </c>
      <c r="N34" s="44">
        <v>3</v>
      </c>
      <c r="O34" s="43">
        <v>0.18659999999999999</v>
      </c>
      <c r="P34" s="46">
        <v>36</v>
      </c>
      <c r="Q34" s="42">
        <v>2.23881</v>
      </c>
      <c r="R34" s="48">
        <v>479</v>
      </c>
      <c r="S34" s="47">
        <v>29.3505</v>
      </c>
      <c r="T34" s="48">
        <v>24</v>
      </c>
      <c r="U34" s="42">
        <v>1.4705999999999999</v>
      </c>
      <c r="V34" s="48">
        <v>164</v>
      </c>
      <c r="W34" s="42">
        <v>10.048999999999999</v>
      </c>
      <c r="X34" s="25">
        <v>825</v>
      </c>
      <c r="Y34" s="26">
        <v>100</v>
      </c>
      <c r="Z34" s="107"/>
    </row>
    <row r="35" spans="1:26" s="24" customFormat="1" ht="15" customHeight="1" x14ac:dyDescent="0.2">
      <c r="A35" s="94" t="s">
        <v>19</v>
      </c>
      <c r="B35" s="66" t="s">
        <v>47</v>
      </c>
      <c r="C35" s="67">
        <v>3887</v>
      </c>
      <c r="D35" s="71">
        <v>106</v>
      </c>
      <c r="E35" s="73">
        <v>2.7568000000000001</v>
      </c>
      <c r="F35" s="74">
        <v>22</v>
      </c>
      <c r="G35" s="73">
        <v>0.57220000000000004</v>
      </c>
      <c r="H35" s="75">
        <v>727</v>
      </c>
      <c r="I35" s="73">
        <v>18.907699999999998</v>
      </c>
      <c r="J35" s="74">
        <v>1125</v>
      </c>
      <c r="K35" s="73">
        <v>29.258800000000001</v>
      </c>
      <c r="L35" s="75">
        <v>1600</v>
      </c>
      <c r="M35" s="73">
        <v>41.612499999999997</v>
      </c>
      <c r="N35" s="74">
        <v>5</v>
      </c>
      <c r="O35" s="73">
        <v>0.13</v>
      </c>
      <c r="P35" s="77">
        <v>260</v>
      </c>
      <c r="Q35" s="69">
        <v>6.7620300000000002</v>
      </c>
      <c r="R35" s="71">
        <v>1651</v>
      </c>
      <c r="S35" s="70">
        <v>42.474899999999998</v>
      </c>
      <c r="T35" s="71">
        <v>42</v>
      </c>
      <c r="U35" s="69">
        <v>1.0805</v>
      </c>
      <c r="V35" s="71">
        <v>122</v>
      </c>
      <c r="W35" s="69">
        <v>3.1387</v>
      </c>
      <c r="X35" s="80">
        <v>1064</v>
      </c>
      <c r="Y35" s="81">
        <v>100</v>
      </c>
      <c r="Z35" s="107"/>
    </row>
    <row r="36" spans="1:26" s="24" customFormat="1" ht="15" customHeight="1" x14ac:dyDescent="0.2">
      <c r="A36" s="94" t="s">
        <v>19</v>
      </c>
      <c r="B36" s="65" t="s">
        <v>48</v>
      </c>
      <c r="C36" s="50">
        <v>8555</v>
      </c>
      <c r="D36" s="48">
        <v>77</v>
      </c>
      <c r="E36" s="43">
        <v>0.92259999999999998</v>
      </c>
      <c r="F36" s="45">
        <v>88</v>
      </c>
      <c r="G36" s="43">
        <v>1.0544</v>
      </c>
      <c r="H36" s="45">
        <v>3071</v>
      </c>
      <c r="I36" s="43">
        <v>36.796100000000003</v>
      </c>
      <c r="J36" s="44">
        <v>2737</v>
      </c>
      <c r="K36" s="43">
        <v>32.794199999999996</v>
      </c>
      <c r="L36" s="44">
        <v>1806</v>
      </c>
      <c r="M36" s="43">
        <v>21.639099999999999</v>
      </c>
      <c r="N36" s="45">
        <v>80</v>
      </c>
      <c r="O36" s="43">
        <v>0.95850000000000002</v>
      </c>
      <c r="P36" s="49">
        <v>487</v>
      </c>
      <c r="Q36" s="42">
        <v>5.8351300000000004</v>
      </c>
      <c r="R36" s="41">
        <v>2367</v>
      </c>
      <c r="S36" s="47">
        <v>27.667999999999999</v>
      </c>
      <c r="T36" s="48">
        <v>209</v>
      </c>
      <c r="U36" s="42">
        <v>2.4430000000000001</v>
      </c>
      <c r="V36" s="48">
        <v>1339</v>
      </c>
      <c r="W36" s="42">
        <v>15.6517</v>
      </c>
      <c r="X36" s="25">
        <v>658</v>
      </c>
      <c r="Y36" s="26">
        <v>100</v>
      </c>
      <c r="Z36" s="107"/>
    </row>
    <row r="37" spans="1:26" s="24" customFormat="1" ht="15" customHeight="1" x14ac:dyDescent="0.2">
      <c r="A37" s="94" t="s">
        <v>19</v>
      </c>
      <c r="B37" s="66" t="s">
        <v>49</v>
      </c>
      <c r="C37" s="64">
        <v>2943</v>
      </c>
      <c r="D37" s="72">
        <v>16</v>
      </c>
      <c r="E37" s="73">
        <v>0.57099999999999995</v>
      </c>
      <c r="F37" s="74">
        <v>22</v>
      </c>
      <c r="G37" s="73">
        <v>0.78520000000000001</v>
      </c>
      <c r="H37" s="74">
        <v>385</v>
      </c>
      <c r="I37" s="73">
        <v>13.7402</v>
      </c>
      <c r="J37" s="74">
        <v>175</v>
      </c>
      <c r="K37" s="73">
        <v>6.2454999999999998</v>
      </c>
      <c r="L37" s="74">
        <v>2149</v>
      </c>
      <c r="M37" s="73">
        <v>76.6952</v>
      </c>
      <c r="N37" s="75">
        <v>2</v>
      </c>
      <c r="O37" s="73">
        <v>7.1400000000000005E-2</v>
      </c>
      <c r="P37" s="77">
        <v>53</v>
      </c>
      <c r="Q37" s="69">
        <v>1.89151</v>
      </c>
      <c r="R37" s="72">
        <v>1080</v>
      </c>
      <c r="S37" s="70">
        <v>36.697200000000002</v>
      </c>
      <c r="T37" s="71">
        <v>141</v>
      </c>
      <c r="U37" s="69">
        <v>4.7910000000000004</v>
      </c>
      <c r="V37" s="71">
        <v>129</v>
      </c>
      <c r="W37" s="69">
        <v>4.3833000000000002</v>
      </c>
      <c r="X37" s="80">
        <v>483</v>
      </c>
      <c r="Y37" s="81">
        <v>100</v>
      </c>
      <c r="Z37" s="107"/>
    </row>
    <row r="38" spans="1:26" s="24" customFormat="1" ht="15" customHeight="1" x14ac:dyDescent="0.2">
      <c r="A38" s="94" t="s">
        <v>19</v>
      </c>
      <c r="B38" s="65" t="s">
        <v>50</v>
      </c>
      <c r="C38" s="40">
        <v>16019</v>
      </c>
      <c r="D38" s="41">
        <v>14</v>
      </c>
      <c r="E38" s="43">
        <v>8.9200000000000002E-2</v>
      </c>
      <c r="F38" s="45">
        <v>194</v>
      </c>
      <c r="G38" s="43">
        <v>1.2366999999999999</v>
      </c>
      <c r="H38" s="45">
        <v>4779</v>
      </c>
      <c r="I38" s="43">
        <v>30.464700000000001</v>
      </c>
      <c r="J38" s="45">
        <v>7290</v>
      </c>
      <c r="K38" s="43">
        <v>46.471600000000002</v>
      </c>
      <c r="L38" s="45">
        <v>3151</v>
      </c>
      <c r="M38" s="43">
        <v>20.0867</v>
      </c>
      <c r="N38" s="45">
        <v>9</v>
      </c>
      <c r="O38" s="43">
        <v>5.74E-2</v>
      </c>
      <c r="P38" s="46">
        <v>250</v>
      </c>
      <c r="Q38" s="42">
        <v>1.59368</v>
      </c>
      <c r="R38" s="41">
        <v>5676</v>
      </c>
      <c r="S38" s="47">
        <v>35.432899999999997</v>
      </c>
      <c r="T38" s="48">
        <v>332</v>
      </c>
      <c r="U38" s="42">
        <v>2.0724999999999998</v>
      </c>
      <c r="V38" s="48">
        <v>466</v>
      </c>
      <c r="W38" s="42">
        <v>2.9089999999999998</v>
      </c>
      <c r="X38" s="25">
        <v>2577</v>
      </c>
      <c r="Y38" s="26">
        <v>99.921999999999997</v>
      </c>
      <c r="Z38" s="107"/>
    </row>
    <row r="39" spans="1:26" s="24" customFormat="1" ht="15" customHeight="1" x14ac:dyDescent="0.2">
      <c r="A39" s="94" t="s">
        <v>19</v>
      </c>
      <c r="B39" s="66" t="s">
        <v>51</v>
      </c>
      <c r="C39" s="64">
        <v>3668</v>
      </c>
      <c r="D39" s="71">
        <v>542</v>
      </c>
      <c r="E39" s="73">
        <v>14.849299999999999</v>
      </c>
      <c r="F39" s="74">
        <v>12</v>
      </c>
      <c r="G39" s="73">
        <v>0.32879999999999998</v>
      </c>
      <c r="H39" s="75">
        <v>2249</v>
      </c>
      <c r="I39" s="73">
        <v>61.616399999999999</v>
      </c>
      <c r="J39" s="74">
        <v>147</v>
      </c>
      <c r="K39" s="73">
        <v>4.0274000000000001</v>
      </c>
      <c r="L39" s="75">
        <v>634</v>
      </c>
      <c r="M39" s="73">
        <v>17.369900000000001</v>
      </c>
      <c r="N39" s="74">
        <v>0</v>
      </c>
      <c r="O39" s="73">
        <v>0</v>
      </c>
      <c r="P39" s="77">
        <v>66</v>
      </c>
      <c r="Q39" s="69">
        <v>1.8082199999999999</v>
      </c>
      <c r="R39" s="72">
        <v>1127</v>
      </c>
      <c r="S39" s="70">
        <v>30.725200000000001</v>
      </c>
      <c r="T39" s="72">
        <v>18</v>
      </c>
      <c r="U39" s="69">
        <v>0.49070000000000003</v>
      </c>
      <c r="V39" s="72">
        <v>720</v>
      </c>
      <c r="W39" s="69">
        <v>19.629200000000001</v>
      </c>
      <c r="X39" s="80">
        <v>880</v>
      </c>
      <c r="Y39" s="81">
        <v>100</v>
      </c>
      <c r="Z39" s="107"/>
    </row>
    <row r="40" spans="1:26" s="24" customFormat="1" ht="15" customHeight="1" x14ac:dyDescent="0.2">
      <c r="A40" s="94" t="s">
        <v>19</v>
      </c>
      <c r="B40" s="65" t="s">
        <v>52</v>
      </c>
      <c r="C40" s="50">
        <v>24364</v>
      </c>
      <c r="D40" s="41">
        <v>159</v>
      </c>
      <c r="E40" s="43">
        <v>0.67689999999999995</v>
      </c>
      <c r="F40" s="45">
        <v>206</v>
      </c>
      <c r="G40" s="43">
        <v>0.877</v>
      </c>
      <c r="H40" s="45">
        <v>4050</v>
      </c>
      <c r="I40" s="43">
        <v>17.241399999999999</v>
      </c>
      <c r="J40" s="44">
        <v>8888</v>
      </c>
      <c r="K40" s="43">
        <v>37.837400000000002</v>
      </c>
      <c r="L40" s="44">
        <v>9439</v>
      </c>
      <c r="M40" s="43">
        <v>40.183100000000003</v>
      </c>
      <c r="N40" s="45">
        <v>11</v>
      </c>
      <c r="O40" s="43">
        <v>4.6800000000000001E-2</v>
      </c>
      <c r="P40" s="46">
        <v>737</v>
      </c>
      <c r="Q40" s="42">
        <v>3.1375099999999998</v>
      </c>
      <c r="R40" s="41">
        <v>9417</v>
      </c>
      <c r="S40" s="47">
        <v>38.651299999999999</v>
      </c>
      <c r="T40" s="48">
        <v>874</v>
      </c>
      <c r="U40" s="42">
        <v>3.5872999999999999</v>
      </c>
      <c r="V40" s="48">
        <v>1033</v>
      </c>
      <c r="W40" s="42">
        <v>4.2398999999999996</v>
      </c>
      <c r="X40" s="25">
        <v>4916</v>
      </c>
      <c r="Y40" s="26">
        <v>99.897999999999996</v>
      </c>
      <c r="Z40" s="107"/>
    </row>
    <row r="41" spans="1:26" s="24" customFormat="1" ht="15" customHeight="1" x14ac:dyDescent="0.2">
      <c r="A41" s="94" t="s">
        <v>19</v>
      </c>
      <c r="B41" s="66" t="s">
        <v>53</v>
      </c>
      <c r="C41" s="64">
        <v>33041</v>
      </c>
      <c r="D41" s="71">
        <v>738</v>
      </c>
      <c r="E41" s="73">
        <v>2.2976999999999999</v>
      </c>
      <c r="F41" s="74">
        <v>90</v>
      </c>
      <c r="G41" s="73">
        <v>0.2802</v>
      </c>
      <c r="H41" s="74">
        <v>3182</v>
      </c>
      <c r="I41" s="73">
        <v>9.9069000000000003</v>
      </c>
      <c r="J41" s="74">
        <v>18191</v>
      </c>
      <c r="K41" s="73">
        <v>56.636299999999999</v>
      </c>
      <c r="L41" s="75">
        <v>8439</v>
      </c>
      <c r="M41" s="73">
        <v>26.2742</v>
      </c>
      <c r="N41" s="75">
        <v>21</v>
      </c>
      <c r="O41" s="73">
        <v>6.54E-2</v>
      </c>
      <c r="P41" s="76">
        <v>1458</v>
      </c>
      <c r="Q41" s="69">
        <v>4.5393699999999999</v>
      </c>
      <c r="R41" s="71">
        <v>10463</v>
      </c>
      <c r="S41" s="70">
        <v>31.666699999999999</v>
      </c>
      <c r="T41" s="72">
        <v>922</v>
      </c>
      <c r="U41" s="69">
        <v>2.7905000000000002</v>
      </c>
      <c r="V41" s="72">
        <v>1185</v>
      </c>
      <c r="W41" s="69">
        <v>3.5865</v>
      </c>
      <c r="X41" s="80">
        <v>2618</v>
      </c>
      <c r="Y41" s="81">
        <v>100</v>
      </c>
      <c r="Z41" s="107"/>
    </row>
    <row r="42" spans="1:26" s="24" customFormat="1" ht="15" customHeight="1" x14ac:dyDescent="0.2">
      <c r="A42" s="94" t="s">
        <v>19</v>
      </c>
      <c r="B42" s="65" t="s">
        <v>54</v>
      </c>
      <c r="C42" s="50">
        <v>622</v>
      </c>
      <c r="D42" s="41">
        <v>184</v>
      </c>
      <c r="E42" s="43">
        <v>30.363</v>
      </c>
      <c r="F42" s="45">
        <v>1</v>
      </c>
      <c r="G42" s="43">
        <v>0.16500000000000001</v>
      </c>
      <c r="H42" s="45">
        <v>26</v>
      </c>
      <c r="I42" s="43">
        <v>4.2904</v>
      </c>
      <c r="J42" s="44">
        <v>56</v>
      </c>
      <c r="K42" s="43">
        <v>9.2408999999999999</v>
      </c>
      <c r="L42" s="44">
        <v>335</v>
      </c>
      <c r="M42" s="43">
        <v>55.280500000000004</v>
      </c>
      <c r="N42" s="44">
        <v>2</v>
      </c>
      <c r="O42" s="43">
        <v>0.33</v>
      </c>
      <c r="P42" s="46">
        <v>2</v>
      </c>
      <c r="Q42" s="42">
        <v>0.33002999999999999</v>
      </c>
      <c r="R42" s="41">
        <v>203</v>
      </c>
      <c r="S42" s="47">
        <v>32.636699999999998</v>
      </c>
      <c r="T42" s="48">
        <v>16</v>
      </c>
      <c r="U42" s="42">
        <v>2.5722999999999998</v>
      </c>
      <c r="V42" s="48">
        <v>28</v>
      </c>
      <c r="W42" s="42">
        <v>4.5015999999999998</v>
      </c>
      <c r="X42" s="25">
        <v>481</v>
      </c>
      <c r="Y42" s="26">
        <v>100</v>
      </c>
      <c r="Z42" s="107"/>
    </row>
    <row r="43" spans="1:26" s="24" customFormat="1" ht="15" customHeight="1" x14ac:dyDescent="0.2">
      <c r="A43" s="94" t="s">
        <v>19</v>
      </c>
      <c r="B43" s="66" t="s">
        <v>55</v>
      </c>
      <c r="C43" s="64">
        <v>36420</v>
      </c>
      <c r="D43" s="72">
        <v>39</v>
      </c>
      <c r="E43" s="73">
        <v>0.1101</v>
      </c>
      <c r="F43" s="74">
        <v>110</v>
      </c>
      <c r="G43" s="73">
        <v>0.31040000000000001</v>
      </c>
      <c r="H43" s="75">
        <v>1743</v>
      </c>
      <c r="I43" s="73">
        <v>4.9187000000000003</v>
      </c>
      <c r="J43" s="74">
        <v>18086</v>
      </c>
      <c r="K43" s="73">
        <v>51.038499999999999</v>
      </c>
      <c r="L43" s="74">
        <v>13098</v>
      </c>
      <c r="M43" s="73">
        <v>36.962400000000002</v>
      </c>
      <c r="N43" s="74">
        <v>11</v>
      </c>
      <c r="O43" s="73">
        <v>3.1E-2</v>
      </c>
      <c r="P43" s="76">
        <v>2349</v>
      </c>
      <c r="Q43" s="69">
        <v>6.6288499999999999</v>
      </c>
      <c r="R43" s="71">
        <v>12510</v>
      </c>
      <c r="S43" s="70">
        <v>34.349299999999999</v>
      </c>
      <c r="T43" s="71">
        <v>984</v>
      </c>
      <c r="U43" s="69">
        <v>2.7018</v>
      </c>
      <c r="V43" s="71">
        <v>903</v>
      </c>
      <c r="W43" s="69">
        <v>2.4794</v>
      </c>
      <c r="X43" s="80">
        <v>3631</v>
      </c>
      <c r="Y43" s="81">
        <v>100</v>
      </c>
      <c r="Z43" s="107"/>
    </row>
    <row r="44" spans="1:26" s="24" customFormat="1" ht="15" customHeight="1" x14ac:dyDescent="0.2">
      <c r="A44" s="94" t="s">
        <v>19</v>
      </c>
      <c r="B44" s="65" t="s">
        <v>56</v>
      </c>
      <c r="C44" s="40">
        <v>11193</v>
      </c>
      <c r="D44" s="41">
        <v>1309</v>
      </c>
      <c r="E44" s="43">
        <v>11.838699999999999</v>
      </c>
      <c r="F44" s="44">
        <v>27</v>
      </c>
      <c r="G44" s="43">
        <v>0.2442</v>
      </c>
      <c r="H44" s="45">
        <v>1688</v>
      </c>
      <c r="I44" s="43">
        <v>15.266299999999999</v>
      </c>
      <c r="J44" s="45">
        <v>3141</v>
      </c>
      <c r="K44" s="43">
        <v>28.407299999999999</v>
      </c>
      <c r="L44" s="45">
        <v>3993</v>
      </c>
      <c r="M44" s="43">
        <v>36.112900000000003</v>
      </c>
      <c r="N44" s="44">
        <v>23</v>
      </c>
      <c r="O44" s="43">
        <v>0.20799999999999999</v>
      </c>
      <c r="P44" s="49">
        <v>876</v>
      </c>
      <c r="Q44" s="42">
        <v>7.92258</v>
      </c>
      <c r="R44" s="48">
        <v>3794</v>
      </c>
      <c r="S44" s="47">
        <v>33.8962</v>
      </c>
      <c r="T44" s="48">
        <v>136</v>
      </c>
      <c r="U44" s="42">
        <v>1.2150000000000001</v>
      </c>
      <c r="V44" s="48">
        <v>791</v>
      </c>
      <c r="W44" s="42">
        <v>7.0669000000000004</v>
      </c>
      <c r="X44" s="25">
        <v>1815</v>
      </c>
      <c r="Y44" s="26">
        <v>100</v>
      </c>
      <c r="Z44" s="107"/>
    </row>
    <row r="45" spans="1:26" s="24" customFormat="1" ht="15" customHeight="1" x14ac:dyDescent="0.2">
      <c r="A45" s="94" t="s">
        <v>19</v>
      </c>
      <c r="B45" s="66" t="s">
        <v>57</v>
      </c>
      <c r="C45" s="64">
        <v>5066</v>
      </c>
      <c r="D45" s="71">
        <v>140</v>
      </c>
      <c r="E45" s="73">
        <v>2.8306</v>
      </c>
      <c r="F45" s="74">
        <v>37</v>
      </c>
      <c r="G45" s="73">
        <v>0.74809999999999999</v>
      </c>
      <c r="H45" s="75">
        <v>1115</v>
      </c>
      <c r="I45" s="73">
        <v>22.543500000000002</v>
      </c>
      <c r="J45" s="74">
        <v>274</v>
      </c>
      <c r="K45" s="73">
        <v>5.5397999999999996</v>
      </c>
      <c r="L45" s="75">
        <v>3015</v>
      </c>
      <c r="M45" s="73">
        <v>60.958399999999997</v>
      </c>
      <c r="N45" s="74">
        <v>39</v>
      </c>
      <c r="O45" s="73">
        <v>0.78849999999999998</v>
      </c>
      <c r="P45" s="76">
        <v>326</v>
      </c>
      <c r="Q45" s="69">
        <v>6.5911799999999996</v>
      </c>
      <c r="R45" s="71">
        <v>1895</v>
      </c>
      <c r="S45" s="70">
        <v>37.406199999999998</v>
      </c>
      <c r="T45" s="72">
        <v>120</v>
      </c>
      <c r="U45" s="69">
        <v>2.3687</v>
      </c>
      <c r="V45" s="72">
        <v>403</v>
      </c>
      <c r="W45" s="69">
        <v>7.9550000000000001</v>
      </c>
      <c r="X45" s="80">
        <v>1283</v>
      </c>
      <c r="Y45" s="81">
        <v>100</v>
      </c>
      <c r="Z45" s="107"/>
    </row>
    <row r="46" spans="1:26" s="24" customFormat="1" ht="15" customHeight="1" x14ac:dyDescent="0.2">
      <c r="A46" s="94" t="s">
        <v>19</v>
      </c>
      <c r="B46" s="65" t="s">
        <v>58</v>
      </c>
      <c r="C46" s="40">
        <v>27805</v>
      </c>
      <c r="D46" s="41">
        <v>35</v>
      </c>
      <c r="E46" s="43">
        <v>0.1278</v>
      </c>
      <c r="F46" s="45">
        <v>169</v>
      </c>
      <c r="G46" s="43">
        <v>0.61699999999999999</v>
      </c>
      <c r="H46" s="45">
        <v>4468</v>
      </c>
      <c r="I46" s="43">
        <v>16.313099999999999</v>
      </c>
      <c r="J46" s="45">
        <v>12494</v>
      </c>
      <c r="K46" s="43">
        <v>45.616900000000001</v>
      </c>
      <c r="L46" s="44">
        <v>8972</v>
      </c>
      <c r="M46" s="43">
        <v>32.7577</v>
      </c>
      <c r="N46" s="44">
        <v>8</v>
      </c>
      <c r="O46" s="43">
        <v>2.92E-2</v>
      </c>
      <c r="P46" s="49">
        <v>1243</v>
      </c>
      <c r="Q46" s="42">
        <v>4.5383199999999997</v>
      </c>
      <c r="R46" s="41">
        <v>10122</v>
      </c>
      <c r="S46" s="47">
        <v>36.403500000000001</v>
      </c>
      <c r="T46" s="41">
        <v>416</v>
      </c>
      <c r="U46" s="42">
        <v>1.4961</v>
      </c>
      <c r="V46" s="41">
        <v>1209</v>
      </c>
      <c r="W46" s="42">
        <v>4.3480999999999996</v>
      </c>
      <c r="X46" s="25">
        <v>3027</v>
      </c>
      <c r="Y46" s="26">
        <v>100</v>
      </c>
      <c r="Z46" s="107"/>
    </row>
    <row r="47" spans="1:26" s="24" customFormat="1" ht="15" customHeight="1" x14ac:dyDescent="0.2">
      <c r="A47" s="94" t="s">
        <v>19</v>
      </c>
      <c r="B47" s="66" t="s">
        <v>59</v>
      </c>
      <c r="C47" s="67">
        <v>1908</v>
      </c>
      <c r="D47" s="72">
        <v>42</v>
      </c>
      <c r="E47" s="73">
        <v>2.2448000000000001</v>
      </c>
      <c r="F47" s="75">
        <v>12</v>
      </c>
      <c r="G47" s="73">
        <v>0.64139999999999997</v>
      </c>
      <c r="H47" s="75">
        <v>655</v>
      </c>
      <c r="I47" s="73">
        <v>35.008000000000003</v>
      </c>
      <c r="J47" s="75">
        <v>298</v>
      </c>
      <c r="K47" s="73">
        <v>15.927300000000001</v>
      </c>
      <c r="L47" s="75">
        <v>754</v>
      </c>
      <c r="M47" s="73">
        <v>40.299300000000002</v>
      </c>
      <c r="N47" s="74">
        <v>1</v>
      </c>
      <c r="O47" s="73">
        <v>5.3400000000000003E-2</v>
      </c>
      <c r="P47" s="76">
        <v>109</v>
      </c>
      <c r="Q47" s="69">
        <v>5.8257599999999998</v>
      </c>
      <c r="R47" s="72">
        <v>621</v>
      </c>
      <c r="S47" s="70">
        <v>32.547199999999997</v>
      </c>
      <c r="T47" s="71">
        <v>37</v>
      </c>
      <c r="U47" s="69">
        <v>1.9392</v>
      </c>
      <c r="V47" s="71">
        <v>154</v>
      </c>
      <c r="W47" s="69">
        <v>8.0713000000000008</v>
      </c>
      <c r="X47" s="80">
        <v>308</v>
      </c>
      <c r="Y47" s="81">
        <v>100</v>
      </c>
      <c r="Z47" s="107"/>
    </row>
    <row r="48" spans="1:26" s="24" customFormat="1" ht="15" customHeight="1" x14ac:dyDescent="0.2">
      <c r="A48" s="94" t="s">
        <v>19</v>
      </c>
      <c r="B48" s="65" t="s">
        <v>60</v>
      </c>
      <c r="C48" s="40">
        <v>26136</v>
      </c>
      <c r="D48" s="48">
        <v>98</v>
      </c>
      <c r="E48" s="43">
        <v>0.38340000000000002</v>
      </c>
      <c r="F48" s="45">
        <v>46</v>
      </c>
      <c r="G48" s="43">
        <v>0.18</v>
      </c>
      <c r="H48" s="44">
        <v>1005</v>
      </c>
      <c r="I48" s="43">
        <v>3.9321000000000002</v>
      </c>
      <c r="J48" s="45">
        <v>16368</v>
      </c>
      <c r="K48" s="43">
        <v>64.040099999999995</v>
      </c>
      <c r="L48" s="45">
        <v>7293</v>
      </c>
      <c r="M48" s="43">
        <v>28.533999999999999</v>
      </c>
      <c r="N48" s="44">
        <v>18</v>
      </c>
      <c r="O48" s="43">
        <v>7.0400000000000004E-2</v>
      </c>
      <c r="P48" s="49">
        <v>731</v>
      </c>
      <c r="Q48" s="42">
        <v>2.8600500000000002</v>
      </c>
      <c r="R48" s="48">
        <v>7317</v>
      </c>
      <c r="S48" s="47">
        <v>27.995899999999999</v>
      </c>
      <c r="T48" s="48">
        <v>577</v>
      </c>
      <c r="U48" s="42">
        <v>2.2077</v>
      </c>
      <c r="V48" s="48">
        <v>761</v>
      </c>
      <c r="W48" s="42">
        <v>2.9117000000000002</v>
      </c>
      <c r="X48" s="25">
        <v>1236</v>
      </c>
      <c r="Y48" s="26">
        <v>99.918999999999997</v>
      </c>
      <c r="Z48" s="107"/>
    </row>
    <row r="49" spans="1:26" s="24" customFormat="1" ht="15" customHeight="1" x14ac:dyDescent="0.2">
      <c r="A49" s="94" t="s">
        <v>19</v>
      </c>
      <c r="B49" s="66" t="s">
        <v>61</v>
      </c>
      <c r="C49" s="67">
        <v>1364</v>
      </c>
      <c r="D49" s="72">
        <v>420</v>
      </c>
      <c r="E49" s="73">
        <v>31.1342</v>
      </c>
      <c r="F49" s="74">
        <v>10</v>
      </c>
      <c r="G49" s="73">
        <v>0.74129999999999996</v>
      </c>
      <c r="H49" s="74">
        <v>92</v>
      </c>
      <c r="I49" s="73">
        <v>6.8198999999999996</v>
      </c>
      <c r="J49" s="74">
        <v>118</v>
      </c>
      <c r="K49" s="73">
        <v>8.7471999999999994</v>
      </c>
      <c r="L49" s="75">
        <v>636</v>
      </c>
      <c r="M49" s="73">
        <v>47.146000000000001</v>
      </c>
      <c r="N49" s="75">
        <v>3</v>
      </c>
      <c r="O49" s="73">
        <v>0.22239999999999999</v>
      </c>
      <c r="P49" s="76">
        <v>70</v>
      </c>
      <c r="Q49" s="69">
        <v>5.1890299999999998</v>
      </c>
      <c r="R49" s="71">
        <v>442</v>
      </c>
      <c r="S49" s="70">
        <v>32.404699999999998</v>
      </c>
      <c r="T49" s="71">
        <v>15</v>
      </c>
      <c r="U49" s="69">
        <v>1.0996999999999999</v>
      </c>
      <c r="V49" s="71">
        <v>63</v>
      </c>
      <c r="W49" s="69">
        <v>4.6188000000000002</v>
      </c>
      <c r="X49" s="80">
        <v>688</v>
      </c>
      <c r="Y49" s="81">
        <v>100</v>
      </c>
      <c r="Z49" s="107"/>
    </row>
    <row r="50" spans="1:26" s="24" customFormat="1" ht="15" customHeight="1" x14ac:dyDescent="0.2">
      <c r="A50" s="94" t="s">
        <v>19</v>
      </c>
      <c r="B50" s="65" t="s">
        <v>62</v>
      </c>
      <c r="C50" s="40">
        <v>14211</v>
      </c>
      <c r="D50" s="41">
        <v>25</v>
      </c>
      <c r="E50" s="43">
        <v>0.17929999999999999</v>
      </c>
      <c r="F50" s="45">
        <v>52</v>
      </c>
      <c r="G50" s="43">
        <v>0.37290000000000001</v>
      </c>
      <c r="H50" s="44">
        <v>702</v>
      </c>
      <c r="I50" s="43">
        <v>5.0343999999999998</v>
      </c>
      <c r="J50" s="45">
        <v>7236</v>
      </c>
      <c r="K50" s="43">
        <v>51.893300000000004</v>
      </c>
      <c r="L50" s="45">
        <v>5678</v>
      </c>
      <c r="M50" s="43">
        <v>40.72</v>
      </c>
      <c r="N50" s="44">
        <v>10</v>
      </c>
      <c r="O50" s="43">
        <v>7.17E-2</v>
      </c>
      <c r="P50" s="49">
        <v>241</v>
      </c>
      <c r="Q50" s="42">
        <v>1.72834</v>
      </c>
      <c r="R50" s="41">
        <v>3889</v>
      </c>
      <c r="S50" s="47">
        <v>27.366099999999999</v>
      </c>
      <c r="T50" s="41">
        <v>267</v>
      </c>
      <c r="U50" s="42">
        <v>1.8788</v>
      </c>
      <c r="V50" s="41">
        <v>334</v>
      </c>
      <c r="W50" s="42">
        <v>2.3502999999999998</v>
      </c>
      <c r="X50" s="25">
        <v>1818</v>
      </c>
      <c r="Y50" s="26">
        <v>100</v>
      </c>
      <c r="Z50" s="107"/>
    </row>
    <row r="51" spans="1:26" s="24" customFormat="1" ht="15" customHeight="1" x14ac:dyDescent="0.2">
      <c r="A51" s="94" t="s">
        <v>19</v>
      </c>
      <c r="B51" s="66" t="s">
        <v>63</v>
      </c>
      <c r="C51" s="64">
        <v>67346</v>
      </c>
      <c r="D51" s="72">
        <v>169</v>
      </c>
      <c r="E51" s="73">
        <v>0.2722</v>
      </c>
      <c r="F51" s="75">
        <v>280</v>
      </c>
      <c r="G51" s="73">
        <v>0.45100000000000001</v>
      </c>
      <c r="H51" s="74">
        <v>30314</v>
      </c>
      <c r="I51" s="73">
        <v>48.830500000000001</v>
      </c>
      <c r="J51" s="74">
        <v>21533</v>
      </c>
      <c r="K51" s="73">
        <v>34.685899999999997</v>
      </c>
      <c r="L51" s="74">
        <v>8529</v>
      </c>
      <c r="M51" s="73">
        <v>13.7387</v>
      </c>
      <c r="N51" s="75">
        <v>48</v>
      </c>
      <c r="O51" s="73">
        <v>7.7299999999999994E-2</v>
      </c>
      <c r="P51" s="76">
        <v>1207</v>
      </c>
      <c r="Q51" s="69">
        <v>1.9442699999999999</v>
      </c>
      <c r="R51" s="72">
        <v>16299</v>
      </c>
      <c r="S51" s="70">
        <v>24.201899999999998</v>
      </c>
      <c r="T51" s="72">
        <v>5266</v>
      </c>
      <c r="U51" s="69">
        <v>7.8193000000000001</v>
      </c>
      <c r="V51" s="72">
        <v>9638</v>
      </c>
      <c r="W51" s="69">
        <v>14.311199999999999</v>
      </c>
      <c r="X51" s="80">
        <v>8616</v>
      </c>
      <c r="Y51" s="81">
        <v>100</v>
      </c>
      <c r="Z51" s="107"/>
    </row>
    <row r="52" spans="1:26" s="24" customFormat="1" ht="15" customHeight="1" x14ac:dyDescent="0.2">
      <c r="A52" s="94" t="s">
        <v>19</v>
      </c>
      <c r="B52" s="65" t="s">
        <v>64</v>
      </c>
      <c r="C52" s="40">
        <v>2519</v>
      </c>
      <c r="D52" s="48">
        <v>45</v>
      </c>
      <c r="E52" s="43">
        <v>1.8022</v>
      </c>
      <c r="F52" s="45">
        <v>20</v>
      </c>
      <c r="G52" s="43">
        <v>0.80100000000000005</v>
      </c>
      <c r="H52" s="44">
        <v>660</v>
      </c>
      <c r="I52" s="43">
        <v>26.431699999999999</v>
      </c>
      <c r="J52" s="44">
        <v>130</v>
      </c>
      <c r="K52" s="43">
        <v>5.2061999999999999</v>
      </c>
      <c r="L52" s="45">
        <v>1556</v>
      </c>
      <c r="M52" s="43">
        <v>62.314799999999998</v>
      </c>
      <c r="N52" s="44">
        <v>43</v>
      </c>
      <c r="O52" s="43">
        <v>1.7221</v>
      </c>
      <c r="P52" s="46">
        <v>43</v>
      </c>
      <c r="Q52" s="42">
        <v>1.72207</v>
      </c>
      <c r="R52" s="41">
        <v>771</v>
      </c>
      <c r="S52" s="47">
        <v>30.607399999999998</v>
      </c>
      <c r="T52" s="41">
        <v>22</v>
      </c>
      <c r="U52" s="42">
        <v>0.87339999999999995</v>
      </c>
      <c r="V52" s="41">
        <v>272</v>
      </c>
      <c r="W52" s="42">
        <v>10.7979</v>
      </c>
      <c r="X52" s="25">
        <v>1009</v>
      </c>
      <c r="Y52" s="26">
        <v>100</v>
      </c>
      <c r="Z52" s="107"/>
    </row>
    <row r="53" spans="1:26" s="24" customFormat="1" ht="15" customHeight="1" x14ac:dyDescent="0.2">
      <c r="A53" s="94" t="s">
        <v>19</v>
      </c>
      <c r="B53" s="66" t="s">
        <v>65</v>
      </c>
      <c r="C53" s="67">
        <v>909</v>
      </c>
      <c r="D53" s="71">
        <v>14</v>
      </c>
      <c r="E53" s="73">
        <v>1.6647000000000001</v>
      </c>
      <c r="F53" s="74">
        <v>5</v>
      </c>
      <c r="G53" s="73">
        <v>0.59450000000000003</v>
      </c>
      <c r="H53" s="75">
        <v>6</v>
      </c>
      <c r="I53" s="73">
        <v>0.71340000000000003</v>
      </c>
      <c r="J53" s="74">
        <v>51</v>
      </c>
      <c r="K53" s="73">
        <v>6.0641999999999996</v>
      </c>
      <c r="L53" s="75">
        <v>755</v>
      </c>
      <c r="M53" s="73">
        <v>89.774100000000004</v>
      </c>
      <c r="N53" s="75">
        <v>0</v>
      </c>
      <c r="O53" s="73">
        <v>0</v>
      </c>
      <c r="P53" s="76">
        <v>10</v>
      </c>
      <c r="Q53" s="69">
        <v>1.18906</v>
      </c>
      <c r="R53" s="72">
        <v>347</v>
      </c>
      <c r="S53" s="70">
        <v>38.1738</v>
      </c>
      <c r="T53" s="71">
        <v>68</v>
      </c>
      <c r="U53" s="69">
        <v>7.4806999999999997</v>
      </c>
      <c r="V53" s="71">
        <v>10</v>
      </c>
      <c r="W53" s="69">
        <v>1.1001000000000001</v>
      </c>
      <c r="X53" s="80">
        <v>306</v>
      </c>
      <c r="Y53" s="81">
        <v>100</v>
      </c>
      <c r="Z53" s="107"/>
    </row>
    <row r="54" spans="1:26" s="24" customFormat="1" ht="15" customHeight="1" x14ac:dyDescent="0.2">
      <c r="A54" s="94" t="s">
        <v>19</v>
      </c>
      <c r="B54" s="65" t="s">
        <v>66</v>
      </c>
      <c r="C54" s="40">
        <v>21639</v>
      </c>
      <c r="D54" s="48">
        <v>49</v>
      </c>
      <c r="E54" s="43">
        <v>0.2329</v>
      </c>
      <c r="F54" s="45">
        <v>104</v>
      </c>
      <c r="G54" s="78">
        <v>0.49430000000000002</v>
      </c>
      <c r="H54" s="44">
        <v>1617</v>
      </c>
      <c r="I54" s="78">
        <v>7.6853999999999996</v>
      </c>
      <c r="J54" s="45">
        <v>12262</v>
      </c>
      <c r="K54" s="43">
        <v>58.279499999999999</v>
      </c>
      <c r="L54" s="45">
        <v>6059</v>
      </c>
      <c r="M54" s="43">
        <v>28.797499999999999</v>
      </c>
      <c r="N54" s="45">
        <v>13</v>
      </c>
      <c r="O54" s="43">
        <v>6.1800000000000001E-2</v>
      </c>
      <c r="P54" s="49">
        <v>936</v>
      </c>
      <c r="Q54" s="42">
        <v>4.4486699999999999</v>
      </c>
      <c r="R54" s="48">
        <v>6950</v>
      </c>
      <c r="S54" s="47">
        <v>32.117899999999999</v>
      </c>
      <c r="T54" s="41">
        <v>599</v>
      </c>
      <c r="U54" s="42">
        <v>2.7682000000000002</v>
      </c>
      <c r="V54" s="41">
        <v>793</v>
      </c>
      <c r="W54" s="42">
        <v>3.6646999999999998</v>
      </c>
      <c r="X54" s="25">
        <v>1971</v>
      </c>
      <c r="Y54" s="26">
        <v>100</v>
      </c>
      <c r="Z54" s="107"/>
    </row>
    <row r="55" spans="1:26" s="24" customFormat="1" ht="15" customHeight="1" x14ac:dyDescent="0.2">
      <c r="A55" s="94" t="s">
        <v>19</v>
      </c>
      <c r="B55" s="66" t="s">
        <v>67</v>
      </c>
      <c r="C55" s="64">
        <v>12189</v>
      </c>
      <c r="D55" s="72">
        <v>296</v>
      </c>
      <c r="E55" s="73">
        <v>2.5628000000000002</v>
      </c>
      <c r="F55" s="74">
        <v>191</v>
      </c>
      <c r="G55" s="73">
        <v>1.6536999999999999</v>
      </c>
      <c r="H55" s="75">
        <v>2973</v>
      </c>
      <c r="I55" s="73">
        <v>25.740300000000001</v>
      </c>
      <c r="J55" s="75">
        <v>1318</v>
      </c>
      <c r="K55" s="73">
        <v>11.411300000000001</v>
      </c>
      <c r="L55" s="74">
        <v>5484</v>
      </c>
      <c r="M55" s="73">
        <v>47.480499999999999</v>
      </c>
      <c r="N55" s="74">
        <v>160</v>
      </c>
      <c r="O55" s="73">
        <v>1.3853</v>
      </c>
      <c r="P55" s="77">
        <v>1128</v>
      </c>
      <c r="Q55" s="69">
        <v>9.7662300000000002</v>
      </c>
      <c r="R55" s="71">
        <v>5168</v>
      </c>
      <c r="S55" s="70">
        <v>42.398899999999998</v>
      </c>
      <c r="T55" s="72">
        <v>639</v>
      </c>
      <c r="U55" s="69">
        <v>5.2423999999999999</v>
      </c>
      <c r="V55" s="72">
        <v>1347</v>
      </c>
      <c r="W55" s="69">
        <v>11.0509</v>
      </c>
      <c r="X55" s="80">
        <v>2305</v>
      </c>
      <c r="Y55" s="81">
        <v>100</v>
      </c>
      <c r="Z55" s="107"/>
    </row>
    <row r="56" spans="1:26" s="24" customFormat="1" ht="15" customHeight="1" x14ac:dyDescent="0.2">
      <c r="A56" s="94" t="s">
        <v>19</v>
      </c>
      <c r="B56" s="65" t="s">
        <v>68</v>
      </c>
      <c r="C56" s="40">
        <v>6653</v>
      </c>
      <c r="D56" s="41">
        <v>7</v>
      </c>
      <c r="E56" s="43">
        <v>0.1085</v>
      </c>
      <c r="F56" s="45">
        <v>7</v>
      </c>
      <c r="G56" s="43">
        <v>0.1085</v>
      </c>
      <c r="H56" s="45">
        <v>77</v>
      </c>
      <c r="I56" s="43">
        <v>1.194</v>
      </c>
      <c r="J56" s="44">
        <v>699</v>
      </c>
      <c r="K56" s="43">
        <v>10.838900000000001</v>
      </c>
      <c r="L56" s="45">
        <v>5463</v>
      </c>
      <c r="M56" s="43">
        <v>84.710800000000006</v>
      </c>
      <c r="N56" s="44">
        <v>2</v>
      </c>
      <c r="O56" s="43">
        <v>3.1E-2</v>
      </c>
      <c r="P56" s="46">
        <v>194</v>
      </c>
      <c r="Q56" s="42">
        <v>3.0082200000000001</v>
      </c>
      <c r="R56" s="48">
        <v>2289</v>
      </c>
      <c r="S56" s="47">
        <v>34.405500000000004</v>
      </c>
      <c r="T56" s="48">
        <v>204</v>
      </c>
      <c r="U56" s="42">
        <v>3.0663</v>
      </c>
      <c r="V56" s="48">
        <v>23</v>
      </c>
      <c r="W56" s="42">
        <v>0.34570000000000001</v>
      </c>
      <c r="X56" s="25">
        <v>720</v>
      </c>
      <c r="Y56" s="26">
        <v>100</v>
      </c>
      <c r="Z56" s="107"/>
    </row>
    <row r="57" spans="1:26" s="24" customFormat="1" ht="15" customHeight="1" x14ac:dyDescent="0.2">
      <c r="A57" s="94" t="s">
        <v>19</v>
      </c>
      <c r="B57" s="66" t="s">
        <v>69</v>
      </c>
      <c r="C57" s="64">
        <v>10175</v>
      </c>
      <c r="D57" s="72">
        <v>240</v>
      </c>
      <c r="E57" s="73">
        <v>2.3778999999999999</v>
      </c>
      <c r="F57" s="75">
        <v>87</v>
      </c>
      <c r="G57" s="73">
        <v>0.86199999999999999</v>
      </c>
      <c r="H57" s="74">
        <v>1147</v>
      </c>
      <c r="I57" s="73">
        <v>11.3643</v>
      </c>
      <c r="J57" s="74">
        <v>4373</v>
      </c>
      <c r="K57" s="73">
        <v>43.327100000000002</v>
      </c>
      <c r="L57" s="74">
        <v>3749</v>
      </c>
      <c r="M57" s="73">
        <v>37.144599999999997</v>
      </c>
      <c r="N57" s="74">
        <v>4</v>
      </c>
      <c r="O57" s="73">
        <v>3.9600000000000003E-2</v>
      </c>
      <c r="P57" s="77">
        <v>493</v>
      </c>
      <c r="Q57" s="69">
        <v>4.8845700000000001</v>
      </c>
      <c r="R57" s="71">
        <v>5005</v>
      </c>
      <c r="S57" s="70">
        <v>49.1892</v>
      </c>
      <c r="T57" s="71">
        <v>82</v>
      </c>
      <c r="U57" s="69">
        <v>0.80589999999999995</v>
      </c>
      <c r="V57" s="71">
        <v>459</v>
      </c>
      <c r="W57" s="69">
        <v>4.5110999999999999</v>
      </c>
      <c r="X57" s="80">
        <v>2232</v>
      </c>
      <c r="Y57" s="81">
        <v>100</v>
      </c>
      <c r="Z57" s="107"/>
    </row>
    <row r="58" spans="1:26" s="24" customFormat="1" ht="15" customHeight="1" thickBot="1" x14ac:dyDescent="0.25">
      <c r="A58" s="94" t="s">
        <v>19</v>
      </c>
      <c r="B58" s="27" t="s">
        <v>70</v>
      </c>
      <c r="C58" s="51">
        <v>1002</v>
      </c>
      <c r="D58" s="54">
        <v>101</v>
      </c>
      <c r="E58" s="55">
        <v>10.1304</v>
      </c>
      <c r="F58" s="56">
        <v>2</v>
      </c>
      <c r="G58" s="55">
        <v>0.2006</v>
      </c>
      <c r="H58" s="57">
        <v>175</v>
      </c>
      <c r="I58" s="55">
        <v>17.552700000000002</v>
      </c>
      <c r="J58" s="56">
        <v>24</v>
      </c>
      <c r="K58" s="55">
        <v>2.4072</v>
      </c>
      <c r="L58" s="56">
        <v>667</v>
      </c>
      <c r="M58" s="55">
        <v>66.900700000000001</v>
      </c>
      <c r="N58" s="56">
        <v>3</v>
      </c>
      <c r="O58" s="55">
        <v>0.3009</v>
      </c>
      <c r="P58" s="79">
        <v>25</v>
      </c>
      <c r="Q58" s="53">
        <v>2.50752</v>
      </c>
      <c r="R58" s="52">
        <v>374</v>
      </c>
      <c r="S58" s="58">
        <v>37.325299999999999</v>
      </c>
      <c r="T58" s="52">
        <v>5</v>
      </c>
      <c r="U58" s="53">
        <v>0.499</v>
      </c>
      <c r="V58" s="52">
        <v>33</v>
      </c>
      <c r="W58" s="53">
        <v>3.2934000000000001</v>
      </c>
      <c r="X58" s="28">
        <v>365</v>
      </c>
      <c r="Y58" s="29">
        <v>100</v>
      </c>
      <c r="Z58" s="107"/>
    </row>
    <row r="59" spans="1:26" s="107" customFormat="1" ht="15" customHeight="1" x14ac:dyDescent="0.2">
      <c r="A59" s="94"/>
      <c r="B59" s="103"/>
      <c r="C59" s="104"/>
      <c r="D59" s="104"/>
      <c r="E59" s="104"/>
      <c r="F59" s="104"/>
      <c r="G59" s="104"/>
      <c r="H59" s="104"/>
      <c r="I59" s="104"/>
      <c r="J59" s="104"/>
      <c r="K59" s="104"/>
      <c r="L59" s="104"/>
      <c r="M59" s="104"/>
      <c r="N59" s="104"/>
      <c r="O59" s="104"/>
      <c r="P59" s="104"/>
      <c r="Q59" s="104"/>
      <c r="R59" s="104"/>
      <c r="S59" s="104"/>
      <c r="T59" s="104"/>
      <c r="U59" s="104"/>
      <c r="V59" s="105"/>
      <c r="W59" s="106"/>
      <c r="X59" s="104"/>
      <c r="Y59" s="104"/>
    </row>
    <row r="60" spans="1:26" s="107" customFormat="1" ht="15" customHeight="1" x14ac:dyDescent="0.2">
      <c r="A60" s="94"/>
      <c r="B60" s="103" t="s">
        <v>71</v>
      </c>
      <c r="C60" s="105"/>
      <c r="D60" s="105"/>
      <c r="E60" s="105"/>
      <c r="F60" s="105"/>
      <c r="G60" s="105"/>
      <c r="H60" s="104"/>
      <c r="I60" s="104"/>
      <c r="J60" s="104"/>
      <c r="K60" s="104"/>
      <c r="L60" s="104"/>
      <c r="M60" s="104"/>
      <c r="N60" s="104"/>
      <c r="O60" s="104"/>
      <c r="P60" s="104"/>
      <c r="Q60" s="104"/>
      <c r="R60" s="104"/>
      <c r="S60" s="104"/>
      <c r="T60" s="104"/>
      <c r="U60" s="104"/>
      <c r="V60" s="105"/>
      <c r="W60" s="105"/>
      <c r="X60" s="104"/>
      <c r="Y60" s="104"/>
    </row>
    <row r="61" spans="1:26" s="107" customFormat="1" ht="15" customHeight="1" x14ac:dyDescent="0.2">
      <c r="A61" s="94"/>
      <c r="B61" s="108" t="s">
        <v>72</v>
      </c>
      <c r="C61" s="105"/>
      <c r="D61" s="105"/>
      <c r="E61" s="105"/>
      <c r="F61" s="105"/>
      <c r="G61" s="105"/>
      <c r="H61" s="104"/>
      <c r="I61" s="104"/>
      <c r="J61" s="104"/>
      <c r="K61" s="104"/>
      <c r="L61" s="104"/>
      <c r="M61" s="104"/>
      <c r="N61" s="104"/>
      <c r="O61" s="104"/>
      <c r="P61" s="104"/>
      <c r="Q61" s="104"/>
      <c r="R61" s="104"/>
      <c r="S61" s="104"/>
      <c r="T61" s="104"/>
      <c r="U61" s="104"/>
      <c r="V61" s="105"/>
      <c r="W61" s="105"/>
      <c r="X61" s="104"/>
      <c r="Y61" s="104"/>
    </row>
    <row r="62" spans="1:26" s="107" customFormat="1" ht="15" customHeight="1" x14ac:dyDescent="0.2">
      <c r="A62" s="94"/>
      <c r="B62" s="108" t="s">
        <v>73</v>
      </c>
      <c r="C62" s="105"/>
      <c r="D62" s="105"/>
      <c r="E62" s="105"/>
      <c r="F62" s="105"/>
      <c r="G62" s="105"/>
      <c r="H62" s="104"/>
      <c r="I62" s="104"/>
      <c r="J62" s="104"/>
      <c r="K62" s="104"/>
      <c r="L62" s="104"/>
      <c r="M62" s="104"/>
      <c r="N62" s="104"/>
      <c r="O62" s="104"/>
      <c r="P62" s="104"/>
      <c r="Q62" s="104"/>
      <c r="R62" s="104"/>
      <c r="S62" s="104"/>
      <c r="T62" s="104"/>
      <c r="U62" s="104"/>
      <c r="V62" s="105"/>
      <c r="W62" s="105"/>
      <c r="X62" s="104"/>
      <c r="Y62" s="104"/>
    </row>
    <row r="63" spans="1:26" s="107" customFormat="1" ht="15" customHeight="1" x14ac:dyDescent="0.2">
      <c r="A63" s="94"/>
      <c r="B63" s="108" t="str">
        <f>CONCATENATE("NOTE: Table reads (for US Totals):  Of all ", C68," public school male students with and without disabilities who received ", LOWER(A7), ", ",D68," (",TEXT(U7,"0.0"),"%) were served solely under Section 504 and ", F68," (",TEXT(S7,"0.0"),"%) were served under IDEA.")</f>
        <v>NOTE: Table reads (for US Totals):  Of all 718,415 public school male students with and without disabilities who received more than one out-of-school suspension, 23,661 (3.3%) were served solely under Section 504 and 221,770 (30.9%) were served under IDEA.</v>
      </c>
      <c r="C63" s="105"/>
      <c r="D63" s="105"/>
      <c r="E63" s="105"/>
      <c r="F63" s="105"/>
      <c r="G63" s="105"/>
      <c r="H63" s="104"/>
      <c r="I63" s="104"/>
      <c r="J63" s="104"/>
      <c r="K63" s="104"/>
      <c r="L63" s="104"/>
      <c r="M63" s="104"/>
      <c r="N63" s="104"/>
      <c r="O63" s="104"/>
      <c r="P63" s="104"/>
      <c r="Q63" s="104"/>
      <c r="R63" s="104"/>
      <c r="S63" s="104"/>
      <c r="T63" s="104"/>
      <c r="U63" s="104"/>
      <c r="V63" s="105"/>
      <c r="W63" s="106"/>
      <c r="X63" s="104"/>
      <c r="Y63" s="104"/>
    </row>
    <row r="64" spans="1:26" s="107" customFormat="1" ht="15" customHeight="1" x14ac:dyDescent="0.2">
      <c r="A64" s="94"/>
      <c r="B64" s="108" t="str">
        <f>CONCATENATE("            Table reads (for US Race/Ethnicity):  Of all ",TEXT(A3,"#,##0")," public school male students without and with disabilities served under IDEA who received ",LOWER(A7), ", ",TEXT(D7,"#,##0")," (",TEXT(E7,"0.0"),"%) were American Indian or Alaska Native.")</f>
        <v xml:space="preserve">            Table reads (for US Race/Ethnicity):  Of all 694,754 public school male students without and with disabilities served under IDEA who received more than one out-of-school suspension, 10,079 (1.5%) were American Indian or Alaska Native.</v>
      </c>
      <c r="C64" s="105"/>
      <c r="D64" s="105"/>
      <c r="E64" s="105"/>
      <c r="F64" s="105"/>
      <c r="G64" s="105"/>
      <c r="H64" s="104"/>
      <c r="I64" s="104"/>
      <c r="J64" s="104"/>
      <c r="K64" s="104"/>
      <c r="L64" s="104"/>
      <c r="M64" s="104"/>
      <c r="N64" s="104"/>
      <c r="O64" s="104"/>
      <c r="P64" s="104"/>
      <c r="Q64" s="104"/>
      <c r="R64" s="104"/>
      <c r="S64" s="104"/>
      <c r="T64" s="104"/>
      <c r="U64" s="104"/>
      <c r="V64" s="105"/>
      <c r="W64" s="105"/>
      <c r="X64" s="104"/>
      <c r="Y64" s="104"/>
    </row>
    <row r="65" spans="1:25" s="107" customFormat="1" ht="15" customHeight="1" x14ac:dyDescent="0.2">
      <c r="A65" s="94"/>
      <c r="B65" s="115" t="s">
        <v>74</v>
      </c>
      <c r="C65" s="115"/>
      <c r="D65" s="115"/>
      <c r="E65" s="115"/>
      <c r="F65" s="115"/>
      <c r="G65" s="115"/>
      <c r="H65" s="115"/>
      <c r="I65" s="115"/>
      <c r="J65" s="115"/>
      <c r="K65" s="115"/>
      <c r="L65" s="115"/>
      <c r="M65" s="115"/>
      <c r="N65" s="115"/>
      <c r="O65" s="115"/>
      <c r="P65" s="115"/>
      <c r="Q65" s="115"/>
      <c r="R65" s="115"/>
      <c r="S65" s="115"/>
      <c r="T65" s="115"/>
      <c r="U65" s="115"/>
      <c r="V65" s="115"/>
      <c r="W65" s="115"/>
      <c r="X65" s="104"/>
      <c r="Y65" s="104"/>
    </row>
    <row r="66" spans="1:25" s="107" customFormat="1" ht="14.1" customHeight="1" x14ac:dyDescent="0.2">
      <c r="A66" s="95"/>
      <c r="B66" s="115" t="s">
        <v>75</v>
      </c>
      <c r="C66" s="115"/>
      <c r="D66" s="115"/>
      <c r="E66" s="115"/>
      <c r="F66" s="115"/>
      <c r="G66" s="115"/>
      <c r="H66" s="115"/>
      <c r="I66" s="115"/>
      <c r="J66" s="115"/>
      <c r="K66" s="115"/>
      <c r="L66" s="115"/>
      <c r="M66" s="115"/>
      <c r="N66" s="115"/>
      <c r="O66" s="115"/>
      <c r="P66" s="115"/>
      <c r="Q66" s="115"/>
      <c r="R66" s="115"/>
      <c r="S66" s="115"/>
      <c r="T66" s="115"/>
      <c r="U66" s="115"/>
      <c r="V66" s="115"/>
      <c r="W66" s="115"/>
      <c r="X66" s="109"/>
      <c r="Y66" s="34"/>
    </row>
    <row r="67" spans="1:25" s="95" customFormat="1" ht="15" customHeight="1" x14ac:dyDescent="0.2">
      <c r="A67" s="96"/>
      <c r="B67" s="99"/>
      <c r="C67" s="99"/>
      <c r="D67" s="99"/>
      <c r="E67" s="99"/>
      <c r="F67" s="99"/>
      <c r="G67" s="99"/>
      <c r="H67" s="99"/>
      <c r="I67" s="99"/>
      <c r="J67" s="99"/>
      <c r="K67" s="99"/>
      <c r="L67" s="99"/>
      <c r="M67" s="99"/>
      <c r="N67" s="99"/>
      <c r="O67" s="99"/>
      <c r="P67" s="99"/>
      <c r="Q67" s="99"/>
      <c r="R67" s="99"/>
      <c r="S67" s="99"/>
      <c r="T67" s="99"/>
      <c r="U67" s="99"/>
      <c r="V67" s="61"/>
      <c r="W67" s="62"/>
      <c r="X67" s="99"/>
      <c r="Y67" s="99"/>
    </row>
    <row r="68" spans="1:25" s="95" customFormat="1" x14ac:dyDescent="0.2">
      <c r="A68" s="96"/>
      <c r="B68" s="110"/>
      <c r="C68" s="60" t="str">
        <f>IF(ISTEXT(C7),LEFT(C7,3),TEXT(C7,"#,##0"))</f>
        <v>718,415</v>
      </c>
      <c r="D68" s="60" t="str">
        <f>IF(ISTEXT(T7),LEFT(T7,3),TEXT(T7,"#,##0"))</f>
        <v>23,661</v>
      </c>
      <c r="E68" s="60"/>
      <c r="F68" s="60" t="str">
        <f>IF(ISTEXT(R7),LEFT(R7,3),TEXT(R7,"#,##0"))</f>
        <v>221,770</v>
      </c>
      <c r="G68" s="60"/>
      <c r="H68" s="60" t="str">
        <f>IF(ISTEXT(D7),LEFT(D7,3),TEXT(D7,"#,##0"))</f>
        <v>10,079</v>
      </c>
      <c r="I68" s="61"/>
      <c r="J68" s="61"/>
      <c r="K68" s="61"/>
      <c r="L68" s="61"/>
      <c r="M68" s="61"/>
      <c r="N68" s="61"/>
      <c r="O68" s="61"/>
      <c r="P68" s="61"/>
      <c r="Q68" s="61"/>
      <c r="R68" s="61"/>
      <c r="S68" s="61"/>
      <c r="T68" s="61"/>
      <c r="U68" s="61"/>
      <c r="V68" s="61"/>
      <c r="W68" s="62"/>
      <c r="X68" s="99"/>
      <c r="Y68" s="99"/>
    </row>
    <row r="69" spans="1:25" s="62" customFormat="1" ht="15" customHeight="1" x14ac:dyDescent="0.2">
      <c r="B69" s="99"/>
      <c r="C69" s="99"/>
      <c r="D69" s="99"/>
      <c r="E69" s="99"/>
      <c r="F69" s="99"/>
      <c r="G69" s="99"/>
      <c r="H69" s="99"/>
      <c r="I69" s="99"/>
      <c r="J69" s="99"/>
      <c r="K69" s="99"/>
      <c r="L69" s="99"/>
      <c r="M69" s="99"/>
      <c r="N69" s="99"/>
      <c r="O69" s="99"/>
      <c r="P69" s="99"/>
      <c r="Q69" s="99"/>
      <c r="R69" s="99"/>
      <c r="S69" s="99"/>
      <c r="T69" s="99"/>
      <c r="U69" s="99"/>
      <c r="V69" s="61"/>
      <c r="X69" s="61"/>
      <c r="Y69" s="61"/>
    </row>
    <row r="70" spans="1:25" s="95" customFormat="1" x14ac:dyDescent="0.2">
      <c r="A70" s="96"/>
      <c r="B70" s="99"/>
      <c r="C70" s="99"/>
      <c r="D70" s="99"/>
      <c r="E70" s="99"/>
      <c r="F70" s="99"/>
      <c r="G70" s="99"/>
      <c r="H70" s="99"/>
      <c r="I70" s="99"/>
      <c r="J70" s="99"/>
      <c r="K70" s="99"/>
      <c r="L70" s="99"/>
      <c r="M70" s="99"/>
      <c r="N70" s="99"/>
      <c r="O70" s="99"/>
      <c r="P70" s="99"/>
      <c r="Q70" s="99"/>
      <c r="R70" s="99"/>
      <c r="S70" s="99"/>
      <c r="T70" s="99"/>
      <c r="U70" s="99"/>
      <c r="V70" s="61"/>
      <c r="W70" s="62"/>
      <c r="X70" s="99"/>
      <c r="Y70" s="99"/>
    </row>
    <row r="71" spans="1:25" s="95" customFormat="1" x14ac:dyDescent="0.2">
      <c r="A71" s="96"/>
      <c r="B71" s="99"/>
      <c r="C71" s="99"/>
      <c r="D71" s="99"/>
      <c r="E71" s="99"/>
      <c r="F71" s="99"/>
      <c r="G71" s="99"/>
      <c r="H71" s="99"/>
      <c r="I71" s="99"/>
      <c r="J71" s="99"/>
      <c r="K71" s="99"/>
      <c r="L71" s="99"/>
      <c r="M71" s="99"/>
      <c r="N71" s="99"/>
      <c r="O71" s="99"/>
      <c r="P71" s="99"/>
      <c r="Q71" s="99"/>
      <c r="R71" s="99"/>
      <c r="S71" s="99"/>
      <c r="T71" s="99"/>
      <c r="U71" s="99"/>
      <c r="V71" s="61"/>
      <c r="W71" s="62"/>
      <c r="X71" s="99"/>
      <c r="Y71" s="99"/>
    </row>
    <row r="72" spans="1:25" s="95" customFormat="1" x14ac:dyDescent="0.2">
      <c r="A72" s="96"/>
      <c r="B72" s="99"/>
      <c r="C72" s="99"/>
      <c r="D72" s="99"/>
      <c r="E72" s="99"/>
      <c r="F72" s="99"/>
      <c r="G72" s="99"/>
      <c r="H72" s="99"/>
      <c r="I72" s="99"/>
      <c r="J72" s="99"/>
      <c r="K72" s="99"/>
      <c r="L72" s="99"/>
      <c r="M72" s="99"/>
      <c r="N72" s="99"/>
      <c r="O72" s="99"/>
      <c r="P72" s="99"/>
      <c r="Q72" s="99"/>
      <c r="R72" s="99"/>
      <c r="S72" s="99"/>
      <c r="T72" s="99"/>
      <c r="U72" s="99"/>
      <c r="V72" s="61"/>
      <c r="W72" s="62"/>
      <c r="X72" s="99"/>
      <c r="Y72" s="99"/>
    </row>
    <row r="73" spans="1:25" s="95" customFormat="1" x14ac:dyDescent="0.2">
      <c r="A73" s="96"/>
      <c r="B73" s="99"/>
      <c r="C73" s="99"/>
      <c r="D73" s="99"/>
      <c r="E73" s="99"/>
      <c r="F73" s="99"/>
      <c r="G73" s="99"/>
      <c r="H73" s="99"/>
      <c r="I73" s="99"/>
      <c r="J73" s="99"/>
      <c r="K73" s="99"/>
      <c r="L73" s="99"/>
      <c r="M73" s="99"/>
      <c r="N73" s="99"/>
      <c r="O73" s="99"/>
      <c r="P73" s="99"/>
      <c r="Q73" s="99"/>
      <c r="R73" s="99"/>
      <c r="S73" s="99"/>
      <c r="T73" s="99"/>
      <c r="U73" s="99"/>
      <c r="V73" s="61"/>
      <c r="W73" s="62"/>
      <c r="X73" s="99"/>
      <c r="Y73" s="99"/>
    </row>
    <row r="74" spans="1:25" s="95" customFormat="1" x14ac:dyDescent="0.2">
      <c r="A74" s="96"/>
      <c r="B74" s="99"/>
      <c r="C74" s="99"/>
      <c r="D74" s="99"/>
      <c r="E74" s="99"/>
      <c r="F74" s="99"/>
      <c r="G74" s="99"/>
      <c r="H74" s="99"/>
      <c r="I74" s="99"/>
      <c r="J74" s="99"/>
      <c r="K74" s="99"/>
      <c r="L74" s="99"/>
      <c r="M74" s="99"/>
      <c r="N74" s="99"/>
      <c r="O74" s="99"/>
      <c r="P74" s="99"/>
      <c r="Q74" s="99"/>
      <c r="R74" s="99"/>
      <c r="S74" s="99"/>
      <c r="T74" s="99"/>
      <c r="U74" s="99"/>
      <c r="V74" s="61"/>
      <c r="W74" s="62"/>
      <c r="X74" s="99"/>
      <c r="Y74" s="99"/>
    </row>
    <row r="75" spans="1:25" s="95" customFormat="1" x14ac:dyDescent="0.2">
      <c r="A75" s="96"/>
      <c r="B75" s="99"/>
      <c r="C75" s="99"/>
      <c r="D75" s="99"/>
      <c r="E75" s="99"/>
      <c r="F75" s="99"/>
      <c r="G75" s="99"/>
      <c r="H75" s="99"/>
      <c r="I75" s="99"/>
      <c r="J75" s="99"/>
      <c r="K75" s="99"/>
      <c r="L75" s="99"/>
      <c r="M75" s="99"/>
      <c r="N75" s="99"/>
      <c r="O75" s="99"/>
      <c r="P75" s="99"/>
      <c r="Q75" s="99"/>
      <c r="R75" s="99"/>
      <c r="S75" s="99"/>
      <c r="T75" s="99"/>
      <c r="U75" s="99"/>
      <c r="V75" s="61"/>
      <c r="W75" s="62"/>
      <c r="X75" s="99"/>
      <c r="Y75" s="99"/>
    </row>
    <row r="76" spans="1:25" s="95" customFormat="1" x14ac:dyDescent="0.2">
      <c r="A76" s="96"/>
      <c r="B76" s="99"/>
      <c r="C76" s="99"/>
      <c r="D76" s="99"/>
      <c r="E76" s="99"/>
      <c r="F76" s="99"/>
      <c r="G76" s="99"/>
      <c r="H76" s="99"/>
      <c r="I76" s="99"/>
      <c r="J76" s="99"/>
      <c r="K76" s="99"/>
      <c r="L76" s="99"/>
      <c r="M76" s="99"/>
      <c r="N76" s="99"/>
      <c r="O76" s="99"/>
      <c r="P76" s="99"/>
      <c r="Q76" s="99"/>
      <c r="R76" s="99"/>
      <c r="S76" s="99"/>
      <c r="T76" s="99"/>
      <c r="U76" s="99"/>
      <c r="V76" s="61"/>
      <c r="W76" s="62"/>
      <c r="X76" s="99"/>
      <c r="Y76" s="99"/>
    </row>
    <row r="77" spans="1:25" s="95" customFormat="1" x14ac:dyDescent="0.2">
      <c r="A77" s="96"/>
      <c r="B77" s="99"/>
      <c r="C77" s="99"/>
      <c r="D77" s="99"/>
      <c r="E77" s="99"/>
      <c r="F77" s="99"/>
      <c r="G77" s="99"/>
      <c r="H77" s="99"/>
      <c r="I77" s="99"/>
      <c r="J77" s="99"/>
      <c r="K77" s="99"/>
      <c r="L77" s="99"/>
      <c r="M77" s="99"/>
      <c r="N77" s="99"/>
      <c r="O77" s="99"/>
      <c r="P77" s="99"/>
      <c r="Q77" s="99"/>
      <c r="R77" s="99"/>
      <c r="S77" s="99"/>
      <c r="T77" s="99"/>
      <c r="U77" s="99"/>
      <c r="V77" s="61"/>
      <c r="W77" s="62"/>
      <c r="X77" s="99"/>
      <c r="Y77" s="99"/>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zoomScale="80" zoomScaleNormal="80" workbookViewId="0"/>
  </sheetViews>
  <sheetFormatPr defaultColWidth="10.140625" defaultRowHeight="14.25" x14ac:dyDescent="0.2"/>
  <cols>
    <col min="1" max="1" width="2.85546875" style="96"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26" width="10.140625" style="95"/>
    <col min="27" max="16384" width="10.140625" style="39"/>
  </cols>
  <sheetData>
    <row r="1" spans="1:26" s="99" customFormat="1" ht="15" customHeight="1" x14ac:dyDescent="0.2">
      <c r="A1" s="91"/>
      <c r="B1" s="95"/>
      <c r="C1" s="97"/>
      <c r="D1" s="97"/>
      <c r="E1" s="97"/>
      <c r="F1" s="97"/>
      <c r="G1" s="97"/>
      <c r="H1" s="97"/>
      <c r="I1" s="97"/>
      <c r="J1" s="97"/>
      <c r="K1" s="97"/>
      <c r="L1" s="97"/>
      <c r="M1" s="97"/>
      <c r="N1" s="97"/>
      <c r="O1" s="97"/>
      <c r="P1" s="97"/>
      <c r="Q1" s="97"/>
      <c r="R1" s="97"/>
      <c r="S1" s="97"/>
      <c r="T1" s="97"/>
      <c r="U1" s="97"/>
      <c r="V1" s="98"/>
      <c r="W1" s="61"/>
      <c r="X1" s="97"/>
      <c r="Y1" s="97"/>
    </row>
    <row r="2" spans="1:26" s="100" customFormat="1" ht="15" customHeight="1" x14ac:dyDescent="0.25">
      <c r="A2" s="92"/>
      <c r="B2" s="139" t="str">
        <f>CONCATENATE("Number and percentage of public school female students with and without disabilities receiving ",LOWER(A7), " by race/ethnicity, disability status, and English proficiency, by state: School Year 2015-16")</f>
        <v>Number and percentage of public school female students with and without disabilities receiving more than one out-of-school suspension by race/ethnicity, disability status, and English proficiency, by state: School Year 2015-16</v>
      </c>
      <c r="C2" s="139"/>
      <c r="D2" s="139"/>
      <c r="E2" s="139"/>
      <c r="F2" s="139"/>
      <c r="G2" s="139"/>
      <c r="H2" s="139"/>
      <c r="I2" s="139"/>
      <c r="J2" s="139"/>
      <c r="K2" s="139"/>
      <c r="L2" s="139"/>
      <c r="M2" s="139"/>
      <c r="N2" s="139"/>
      <c r="O2" s="139"/>
      <c r="P2" s="139"/>
      <c r="Q2" s="139"/>
      <c r="R2" s="139"/>
      <c r="S2" s="139"/>
      <c r="T2" s="139"/>
      <c r="U2" s="139"/>
      <c r="V2" s="139"/>
      <c r="W2" s="139"/>
    </row>
    <row r="3" spans="1:26" s="99" customFormat="1" ht="15" customHeight="1" thickBot="1" x14ac:dyDescent="0.3">
      <c r="A3" s="113">
        <f>C7-T7</f>
        <v>256463</v>
      </c>
      <c r="B3" s="101"/>
      <c r="C3" s="102"/>
      <c r="D3" s="102"/>
      <c r="E3" s="102"/>
      <c r="F3" s="102"/>
      <c r="G3" s="102"/>
      <c r="H3" s="102"/>
      <c r="I3" s="102"/>
      <c r="J3" s="102"/>
      <c r="K3" s="102"/>
      <c r="L3" s="102"/>
      <c r="M3" s="102"/>
      <c r="N3" s="102"/>
      <c r="O3" s="102"/>
      <c r="P3" s="102"/>
      <c r="Q3" s="102"/>
      <c r="R3" s="102"/>
      <c r="S3" s="102"/>
      <c r="T3" s="102"/>
      <c r="U3" s="102"/>
      <c r="V3" s="102"/>
      <c r="W3" s="61"/>
      <c r="X3" s="102"/>
      <c r="Y3" s="102"/>
    </row>
    <row r="4" spans="1:26" s="111" customFormat="1" ht="24.95" customHeight="1" x14ac:dyDescent="0.2">
      <c r="A4" s="93"/>
      <c r="B4" s="140" t="s">
        <v>0</v>
      </c>
      <c r="C4" s="142" t="s">
        <v>1</v>
      </c>
      <c r="D4" s="148" t="s">
        <v>86</v>
      </c>
      <c r="E4" s="149"/>
      <c r="F4" s="149"/>
      <c r="G4" s="149"/>
      <c r="H4" s="149"/>
      <c r="I4" s="149"/>
      <c r="J4" s="149"/>
      <c r="K4" s="149"/>
      <c r="L4" s="149"/>
      <c r="M4" s="149"/>
      <c r="N4" s="149"/>
      <c r="O4" s="149"/>
      <c r="P4" s="149"/>
      <c r="Q4" s="150"/>
      <c r="R4" s="144" t="s">
        <v>2</v>
      </c>
      <c r="S4" s="145"/>
      <c r="T4" s="144" t="s">
        <v>3</v>
      </c>
      <c r="U4" s="145"/>
      <c r="V4" s="144" t="s">
        <v>4</v>
      </c>
      <c r="W4" s="145"/>
      <c r="X4" s="151" t="s">
        <v>5</v>
      </c>
      <c r="Y4" s="153" t="s">
        <v>6</v>
      </c>
    </row>
    <row r="5" spans="1:26" s="111" customFormat="1" ht="24.95" customHeight="1" x14ac:dyDescent="0.2">
      <c r="A5" s="93"/>
      <c r="B5" s="141"/>
      <c r="C5" s="143"/>
      <c r="D5" s="155" t="s">
        <v>7</v>
      </c>
      <c r="E5" s="156"/>
      <c r="F5" s="157" t="s">
        <v>8</v>
      </c>
      <c r="G5" s="156"/>
      <c r="H5" s="158" t="s">
        <v>9</v>
      </c>
      <c r="I5" s="156"/>
      <c r="J5" s="158" t="s">
        <v>10</v>
      </c>
      <c r="K5" s="156"/>
      <c r="L5" s="158" t="s">
        <v>11</v>
      </c>
      <c r="M5" s="156"/>
      <c r="N5" s="158" t="s">
        <v>12</v>
      </c>
      <c r="O5" s="156"/>
      <c r="P5" s="158" t="s">
        <v>13</v>
      </c>
      <c r="Q5" s="159"/>
      <c r="R5" s="146"/>
      <c r="S5" s="147"/>
      <c r="T5" s="146"/>
      <c r="U5" s="147"/>
      <c r="V5" s="146"/>
      <c r="W5" s="147"/>
      <c r="X5" s="152"/>
      <c r="Y5" s="154"/>
    </row>
    <row r="6" spans="1:26" s="111" customFormat="1" ht="15" customHeight="1" thickBot="1" x14ac:dyDescent="0.25">
      <c r="A6" s="93"/>
      <c r="B6" s="82"/>
      <c r="C6" s="83"/>
      <c r="D6" s="84" t="s">
        <v>14</v>
      </c>
      <c r="E6" s="85" t="s">
        <v>15</v>
      </c>
      <c r="F6" s="86" t="s">
        <v>14</v>
      </c>
      <c r="G6" s="85" t="s">
        <v>15</v>
      </c>
      <c r="H6" s="86" t="s">
        <v>14</v>
      </c>
      <c r="I6" s="85" t="s">
        <v>15</v>
      </c>
      <c r="J6" s="86" t="s">
        <v>14</v>
      </c>
      <c r="K6" s="85" t="s">
        <v>15</v>
      </c>
      <c r="L6" s="86" t="s">
        <v>14</v>
      </c>
      <c r="M6" s="85" t="s">
        <v>15</v>
      </c>
      <c r="N6" s="86" t="s">
        <v>14</v>
      </c>
      <c r="O6" s="85" t="s">
        <v>15</v>
      </c>
      <c r="P6" s="86" t="s">
        <v>14</v>
      </c>
      <c r="Q6" s="87" t="s">
        <v>15</v>
      </c>
      <c r="R6" s="84" t="s">
        <v>14</v>
      </c>
      <c r="S6" s="88" t="s">
        <v>16</v>
      </c>
      <c r="T6" s="84" t="s">
        <v>14</v>
      </c>
      <c r="U6" s="88" t="s">
        <v>16</v>
      </c>
      <c r="V6" s="86" t="s">
        <v>14</v>
      </c>
      <c r="W6" s="88" t="s">
        <v>16</v>
      </c>
      <c r="X6" s="89"/>
      <c r="Y6" s="90"/>
    </row>
    <row r="7" spans="1:26" s="24" customFormat="1" ht="15" customHeight="1" x14ac:dyDescent="0.2">
      <c r="A7" s="94" t="s">
        <v>17</v>
      </c>
      <c r="B7" s="63" t="s">
        <v>18</v>
      </c>
      <c r="C7" s="64">
        <v>262443</v>
      </c>
      <c r="D7" s="72">
        <v>4109</v>
      </c>
      <c r="E7" s="73">
        <v>1.6022000000000001</v>
      </c>
      <c r="F7" s="74">
        <v>1095</v>
      </c>
      <c r="G7" s="73">
        <v>0.42699999999999999</v>
      </c>
      <c r="H7" s="74">
        <v>45501</v>
      </c>
      <c r="I7" s="73">
        <v>17.741700000000002</v>
      </c>
      <c r="J7" s="74">
        <v>137964</v>
      </c>
      <c r="K7" s="73">
        <v>53.794899999999998</v>
      </c>
      <c r="L7" s="74">
        <v>57368</v>
      </c>
      <c r="M7" s="73">
        <v>22.3689</v>
      </c>
      <c r="N7" s="75">
        <v>975</v>
      </c>
      <c r="O7" s="73">
        <v>0.38019999999999998</v>
      </c>
      <c r="P7" s="76">
        <v>9451</v>
      </c>
      <c r="Q7" s="69">
        <v>3.6850999999999998</v>
      </c>
      <c r="R7" s="68">
        <v>51540</v>
      </c>
      <c r="S7" s="70">
        <v>19.6386</v>
      </c>
      <c r="T7" s="68">
        <v>5980</v>
      </c>
      <c r="U7" s="69">
        <v>2.2785899999999999</v>
      </c>
      <c r="V7" s="68">
        <v>12600</v>
      </c>
      <c r="W7" s="69">
        <v>4.8010000000000002</v>
      </c>
      <c r="X7" s="80">
        <v>96360</v>
      </c>
      <c r="Y7" s="81">
        <v>99.975999999999999</v>
      </c>
      <c r="Z7" s="107"/>
    </row>
    <row r="8" spans="1:26" s="24" customFormat="1" ht="15" customHeight="1" x14ac:dyDescent="0.2">
      <c r="A8" s="94" t="s">
        <v>19</v>
      </c>
      <c r="B8" s="65" t="s">
        <v>20</v>
      </c>
      <c r="C8" s="40">
        <v>7390</v>
      </c>
      <c r="D8" s="41">
        <v>27</v>
      </c>
      <c r="E8" s="43">
        <v>0.36659999999999998</v>
      </c>
      <c r="F8" s="45">
        <v>11</v>
      </c>
      <c r="G8" s="43">
        <v>0.14940000000000001</v>
      </c>
      <c r="H8" s="44">
        <v>105</v>
      </c>
      <c r="I8" s="43">
        <v>1.4258999999999999</v>
      </c>
      <c r="J8" s="45">
        <v>5942</v>
      </c>
      <c r="K8" s="43">
        <v>80.689800000000005</v>
      </c>
      <c r="L8" s="45">
        <v>1222</v>
      </c>
      <c r="M8" s="43">
        <v>16.594200000000001</v>
      </c>
      <c r="N8" s="45">
        <v>5</v>
      </c>
      <c r="O8" s="43">
        <v>6.7900000000000002E-2</v>
      </c>
      <c r="P8" s="49">
        <v>52</v>
      </c>
      <c r="Q8" s="42">
        <v>0.70609999999999995</v>
      </c>
      <c r="R8" s="48">
        <v>908</v>
      </c>
      <c r="S8" s="47">
        <v>12.286899999999999</v>
      </c>
      <c r="T8" s="41">
        <v>26</v>
      </c>
      <c r="U8" s="42">
        <v>0.35182999999999998</v>
      </c>
      <c r="V8" s="41">
        <v>77</v>
      </c>
      <c r="W8" s="42">
        <v>1.0419</v>
      </c>
      <c r="X8" s="25">
        <v>1400</v>
      </c>
      <c r="Y8" s="26">
        <v>100</v>
      </c>
      <c r="Z8" s="107"/>
    </row>
    <row r="9" spans="1:26" s="24" customFormat="1" ht="15" customHeight="1" x14ac:dyDescent="0.2">
      <c r="A9" s="94" t="s">
        <v>19</v>
      </c>
      <c r="B9" s="66" t="s">
        <v>21</v>
      </c>
      <c r="C9" s="64">
        <v>630</v>
      </c>
      <c r="D9" s="72">
        <v>371</v>
      </c>
      <c r="E9" s="73">
        <v>59.455100000000002</v>
      </c>
      <c r="F9" s="74">
        <v>5</v>
      </c>
      <c r="G9" s="73">
        <v>0.80130000000000001</v>
      </c>
      <c r="H9" s="74">
        <v>32</v>
      </c>
      <c r="I9" s="73">
        <v>5.1281999999999996</v>
      </c>
      <c r="J9" s="75">
        <v>35</v>
      </c>
      <c r="K9" s="73">
        <v>5.609</v>
      </c>
      <c r="L9" s="75">
        <v>104</v>
      </c>
      <c r="M9" s="73">
        <v>16.666699999999999</v>
      </c>
      <c r="N9" s="74">
        <v>26</v>
      </c>
      <c r="O9" s="73">
        <v>4.1666999999999996</v>
      </c>
      <c r="P9" s="77">
        <v>51</v>
      </c>
      <c r="Q9" s="69">
        <v>8.1730999999999998</v>
      </c>
      <c r="R9" s="71">
        <v>112</v>
      </c>
      <c r="S9" s="70">
        <v>17.777799999999999</v>
      </c>
      <c r="T9" s="71">
        <v>6</v>
      </c>
      <c r="U9" s="69">
        <v>0.95238</v>
      </c>
      <c r="V9" s="71">
        <v>152</v>
      </c>
      <c r="W9" s="69">
        <v>24.126999999999999</v>
      </c>
      <c r="X9" s="80">
        <v>503</v>
      </c>
      <c r="Y9" s="81">
        <v>100</v>
      </c>
      <c r="Z9" s="107"/>
    </row>
    <row r="10" spans="1:26" s="24" customFormat="1" ht="15" customHeight="1" x14ac:dyDescent="0.2">
      <c r="A10" s="94" t="s">
        <v>19</v>
      </c>
      <c r="B10" s="65" t="s">
        <v>22</v>
      </c>
      <c r="C10" s="40">
        <v>4300</v>
      </c>
      <c r="D10" s="48">
        <v>532</v>
      </c>
      <c r="E10" s="43">
        <v>12.4619</v>
      </c>
      <c r="F10" s="45">
        <v>22</v>
      </c>
      <c r="G10" s="43">
        <v>0.51529999999999998</v>
      </c>
      <c r="H10" s="44">
        <v>1775</v>
      </c>
      <c r="I10" s="43">
        <v>41.578800000000001</v>
      </c>
      <c r="J10" s="45">
        <v>722</v>
      </c>
      <c r="K10" s="43">
        <v>16.912600000000001</v>
      </c>
      <c r="L10" s="44">
        <v>1083</v>
      </c>
      <c r="M10" s="43">
        <v>25.3689</v>
      </c>
      <c r="N10" s="44">
        <v>10</v>
      </c>
      <c r="O10" s="43">
        <v>0.23419999999999999</v>
      </c>
      <c r="P10" s="46">
        <v>125</v>
      </c>
      <c r="Q10" s="42">
        <v>2.9281000000000001</v>
      </c>
      <c r="R10" s="48">
        <v>691</v>
      </c>
      <c r="S10" s="47">
        <v>16.069800000000001</v>
      </c>
      <c r="T10" s="48">
        <v>31</v>
      </c>
      <c r="U10" s="42">
        <v>0.72092999999999996</v>
      </c>
      <c r="V10" s="48">
        <v>183</v>
      </c>
      <c r="W10" s="42">
        <v>4.2557999999999998</v>
      </c>
      <c r="X10" s="25">
        <v>1977</v>
      </c>
      <c r="Y10" s="26">
        <v>100</v>
      </c>
      <c r="Z10" s="107"/>
    </row>
    <row r="11" spans="1:26" s="24" customFormat="1" ht="15" customHeight="1" x14ac:dyDescent="0.2">
      <c r="A11" s="94" t="s">
        <v>19</v>
      </c>
      <c r="B11" s="66" t="s">
        <v>23</v>
      </c>
      <c r="C11" s="64">
        <v>3460</v>
      </c>
      <c r="D11" s="72">
        <v>16</v>
      </c>
      <c r="E11" s="73">
        <v>0.4763</v>
      </c>
      <c r="F11" s="75">
        <v>2</v>
      </c>
      <c r="G11" s="73">
        <v>5.9499999999999997E-2</v>
      </c>
      <c r="H11" s="74">
        <v>170</v>
      </c>
      <c r="I11" s="73">
        <v>5.0609999999999999</v>
      </c>
      <c r="J11" s="74">
        <v>2216</v>
      </c>
      <c r="K11" s="73">
        <v>65.971999999999994</v>
      </c>
      <c r="L11" s="74">
        <v>831</v>
      </c>
      <c r="M11" s="73">
        <v>24.7395</v>
      </c>
      <c r="N11" s="74">
        <v>13</v>
      </c>
      <c r="O11" s="73">
        <v>0.38700000000000001</v>
      </c>
      <c r="P11" s="77">
        <v>111</v>
      </c>
      <c r="Q11" s="69">
        <v>3.3046000000000002</v>
      </c>
      <c r="R11" s="72">
        <v>456</v>
      </c>
      <c r="S11" s="70">
        <v>13.1792</v>
      </c>
      <c r="T11" s="71">
        <v>101</v>
      </c>
      <c r="U11" s="69">
        <v>2.9190800000000001</v>
      </c>
      <c r="V11" s="71">
        <v>116</v>
      </c>
      <c r="W11" s="69">
        <v>3.3525999999999998</v>
      </c>
      <c r="X11" s="80">
        <v>1092</v>
      </c>
      <c r="Y11" s="81">
        <v>100</v>
      </c>
      <c r="Z11" s="107"/>
    </row>
    <row r="12" spans="1:26" s="24" customFormat="1" ht="15" customHeight="1" x14ac:dyDescent="0.2">
      <c r="A12" s="94" t="s">
        <v>19</v>
      </c>
      <c r="B12" s="65" t="s">
        <v>24</v>
      </c>
      <c r="C12" s="40">
        <v>15903</v>
      </c>
      <c r="D12" s="41">
        <v>248</v>
      </c>
      <c r="E12" s="43">
        <v>1.5832999999999999</v>
      </c>
      <c r="F12" s="44">
        <v>261</v>
      </c>
      <c r="G12" s="43">
        <v>1.6662999999999999</v>
      </c>
      <c r="H12" s="45">
        <v>7875</v>
      </c>
      <c r="I12" s="43">
        <v>50.277700000000003</v>
      </c>
      <c r="J12" s="45">
        <v>3983</v>
      </c>
      <c r="K12" s="43">
        <v>25.429400000000001</v>
      </c>
      <c r="L12" s="45">
        <v>2574</v>
      </c>
      <c r="M12" s="43">
        <v>16.433599999999998</v>
      </c>
      <c r="N12" s="44">
        <v>99</v>
      </c>
      <c r="O12" s="43">
        <v>0.6321</v>
      </c>
      <c r="P12" s="49">
        <v>623</v>
      </c>
      <c r="Q12" s="42">
        <v>3.9775</v>
      </c>
      <c r="R12" s="41">
        <v>3292</v>
      </c>
      <c r="S12" s="47">
        <v>20.700500000000002</v>
      </c>
      <c r="T12" s="48">
        <v>240</v>
      </c>
      <c r="U12" s="42">
        <v>1.50915</v>
      </c>
      <c r="V12" s="48">
        <v>2418</v>
      </c>
      <c r="W12" s="42">
        <v>15.204700000000001</v>
      </c>
      <c r="X12" s="25">
        <v>10138</v>
      </c>
      <c r="Y12" s="26">
        <v>100</v>
      </c>
      <c r="Z12" s="107"/>
    </row>
    <row r="13" spans="1:26" s="24" customFormat="1" ht="15" customHeight="1" x14ac:dyDescent="0.2">
      <c r="A13" s="94" t="s">
        <v>19</v>
      </c>
      <c r="B13" s="66" t="s">
        <v>25</v>
      </c>
      <c r="C13" s="64">
        <v>2889</v>
      </c>
      <c r="D13" s="72">
        <v>40</v>
      </c>
      <c r="E13" s="73">
        <v>1.3947000000000001</v>
      </c>
      <c r="F13" s="75">
        <v>17</v>
      </c>
      <c r="G13" s="73">
        <v>0.5927</v>
      </c>
      <c r="H13" s="74">
        <v>1367</v>
      </c>
      <c r="I13" s="73">
        <v>47.663899999999998</v>
      </c>
      <c r="J13" s="75">
        <v>413</v>
      </c>
      <c r="K13" s="73">
        <v>14.4003</v>
      </c>
      <c r="L13" s="74">
        <v>893</v>
      </c>
      <c r="M13" s="73">
        <v>31.136700000000001</v>
      </c>
      <c r="N13" s="74">
        <v>5</v>
      </c>
      <c r="O13" s="73">
        <v>0.17430000000000001</v>
      </c>
      <c r="P13" s="76">
        <v>133</v>
      </c>
      <c r="Q13" s="69">
        <v>4.6374000000000004</v>
      </c>
      <c r="R13" s="71">
        <v>503</v>
      </c>
      <c r="S13" s="70">
        <v>17.410900000000002</v>
      </c>
      <c r="T13" s="72">
        <v>21</v>
      </c>
      <c r="U13" s="69">
        <v>0.72689999999999999</v>
      </c>
      <c r="V13" s="72">
        <v>482</v>
      </c>
      <c r="W13" s="69">
        <v>16.684000000000001</v>
      </c>
      <c r="X13" s="80">
        <v>1868</v>
      </c>
      <c r="Y13" s="81">
        <v>100</v>
      </c>
      <c r="Z13" s="107"/>
    </row>
    <row r="14" spans="1:26" s="24" customFormat="1" ht="15" customHeight="1" x14ac:dyDescent="0.2">
      <c r="A14" s="94" t="s">
        <v>19</v>
      </c>
      <c r="B14" s="65" t="s">
        <v>26</v>
      </c>
      <c r="C14" s="50">
        <v>2296</v>
      </c>
      <c r="D14" s="41">
        <v>5</v>
      </c>
      <c r="E14" s="43">
        <v>0.22289999999999999</v>
      </c>
      <c r="F14" s="45">
        <v>5</v>
      </c>
      <c r="G14" s="43">
        <v>0.22289999999999999</v>
      </c>
      <c r="H14" s="44">
        <v>971</v>
      </c>
      <c r="I14" s="43">
        <v>43.290199999999999</v>
      </c>
      <c r="J14" s="44">
        <v>899</v>
      </c>
      <c r="K14" s="43">
        <v>40.080199999999998</v>
      </c>
      <c r="L14" s="44">
        <v>310</v>
      </c>
      <c r="M14" s="43">
        <v>13.8208</v>
      </c>
      <c r="N14" s="45">
        <v>3</v>
      </c>
      <c r="O14" s="43">
        <v>0.13370000000000001</v>
      </c>
      <c r="P14" s="46">
        <v>50</v>
      </c>
      <c r="Q14" s="42">
        <v>2.2292000000000001</v>
      </c>
      <c r="R14" s="41">
        <v>672</v>
      </c>
      <c r="S14" s="47">
        <v>29.2683</v>
      </c>
      <c r="T14" s="48">
        <v>53</v>
      </c>
      <c r="U14" s="42">
        <v>2.30836</v>
      </c>
      <c r="V14" s="48">
        <v>206</v>
      </c>
      <c r="W14" s="42">
        <v>8.9720999999999993</v>
      </c>
      <c r="X14" s="25">
        <v>1238</v>
      </c>
      <c r="Y14" s="26">
        <v>100</v>
      </c>
      <c r="Z14" s="107"/>
    </row>
    <row r="15" spans="1:26" s="24" customFormat="1" ht="15" customHeight="1" x14ac:dyDescent="0.2">
      <c r="A15" s="94" t="s">
        <v>19</v>
      </c>
      <c r="B15" s="66" t="s">
        <v>27</v>
      </c>
      <c r="C15" s="67">
        <v>1850</v>
      </c>
      <c r="D15" s="72">
        <v>8</v>
      </c>
      <c r="E15" s="73">
        <v>0.44319999999999998</v>
      </c>
      <c r="F15" s="74">
        <v>3</v>
      </c>
      <c r="G15" s="73">
        <v>0.16619999999999999</v>
      </c>
      <c r="H15" s="74">
        <v>183</v>
      </c>
      <c r="I15" s="73">
        <v>10.138500000000001</v>
      </c>
      <c r="J15" s="75">
        <v>1250</v>
      </c>
      <c r="K15" s="73">
        <v>69.252099999999999</v>
      </c>
      <c r="L15" s="74">
        <v>309</v>
      </c>
      <c r="M15" s="73">
        <v>17.1191</v>
      </c>
      <c r="N15" s="75">
        <v>1</v>
      </c>
      <c r="O15" s="73">
        <v>5.5399999999999998E-2</v>
      </c>
      <c r="P15" s="76">
        <v>51</v>
      </c>
      <c r="Q15" s="69">
        <v>2.8254999999999999</v>
      </c>
      <c r="R15" s="72">
        <v>514</v>
      </c>
      <c r="S15" s="70">
        <v>27.783799999999999</v>
      </c>
      <c r="T15" s="71">
        <v>45</v>
      </c>
      <c r="U15" s="69">
        <v>2.4324300000000001</v>
      </c>
      <c r="V15" s="71">
        <v>51</v>
      </c>
      <c r="W15" s="69">
        <v>2.7568000000000001</v>
      </c>
      <c r="X15" s="80">
        <v>235</v>
      </c>
      <c r="Y15" s="81">
        <v>100</v>
      </c>
      <c r="Z15" s="107"/>
    </row>
    <row r="16" spans="1:26" s="24" customFormat="1" ht="15" customHeight="1" x14ac:dyDescent="0.2">
      <c r="A16" s="94" t="s">
        <v>19</v>
      </c>
      <c r="B16" s="65" t="s">
        <v>28</v>
      </c>
      <c r="C16" s="50">
        <v>938</v>
      </c>
      <c r="D16" s="48">
        <v>1</v>
      </c>
      <c r="E16" s="43">
        <v>0.1095</v>
      </c>
      <c r="F16" s="44">
        <v>0</v>
      </c>
      <c r="G16" s="43">
        <v>0</v>
      </c>
      <c r="H16" s="45">
        <v>27</v>
      </c>
      <c r="I16" s="43">
        <v>2.9573</v>
      </c>
      <c r="J16" s="44">
        <v>878</v>
      </c>
      <c r="K16" s="43">
        <v>96.166499999999999</v>
      </c>
      <c r="L16" s="45">
        <v>2</v>
      </c>
      <c r="M16" s="43">
        <v>0.21909999999999999</v>
      </c>
      <c r="N16" s="44">
        <v>1</v>
      </c>
      <c r="O16" s="43">
        <v>0.1095</v>
      </c>
      <c r="P16" s="46">
        <v>4</v>
      </c>
      <c r="Q16" s="42">
        <v>0.43809999999999999</v>
      </c>
      <c r="R16" s="41">
        <v>219</v>
      </c>
      <c r="S16" s="47">
        <v>23.3475</v>
      </c>
      <c r="T16" s="41">
        <v>25</v>
      </c>
      <c r="U16" s="42">
        <v>2.6652499999999999</v>
      </c>
      <c r="V16" s="41">
        <v>4</v>
      </c>
      <c r="W16" s="42">
        <v>0.4264</v>
      </c>
      <c r="X16" s="25">
        <v>221</v>
      </c>
      <c r="Y16" s="26">
        <v>100</v>
      </c>
      <c r="Z16" s="107"/>
    </row>
    <row r="17" spans="1:26" s="24" customFormat="1" ht="15" customHeight="1" x14ac:dyDescent="0.2">
      <c r="A17" s="94" t="s">
        <v>19</v>
      </c>
      <c r="B17" s="66" t="s">
        <v>29</v>
      </c>
      <c r="C17" s="64">
        <v>16093</v>
      </c>
      <c r="D17" s="72">
        <v>37</v>
      </c>
      <c r="E17" s="73">
        <v>0.24049999999999999</v>
      </c>
      <c r="F17" s="75">
        <v>24</v>
      </c>
      <c r="G17" s="73">
        <v>0.156</v>
      </c>
      <c r="H17" s="74">
        <v>2815</v>
      </c>
      <c r="I17" s="73">
        <v>18.294699999999999</v>
      </c>
      <c r="J17" s="75">
        <v>8522</v>
      </c>
      <c r="K17" s="73">
        <v>55.384399999999999</v>
      </c>
      <c r="L17" s="75">
        <v>3385</v>
      </c>
      <c r="M17" s="73">
        <v>21.999099999999999</v>
      </c>
      <c r="N17" s="75">
        <v>15</v>
      </c>
      <c r="O17" s="73">
        <v>9.7500000000000003E-2</v>
      </c>
      <c r="P17" s="77">
        <v>589</v>
      </c>
      <c r="Q17" s="69">
        <v>3.8279000000000001</v>
      </c>
      <c r="R17" s="72">
        <v>2896</v>
      </c>
      <c r="S17" s="70">
        <v>17.9954</v>
      </c>
      <c r="T17" s="72">
        <v>706</v>
      </c>
      <c r="U17" s="69">
        <v>4.3869999999999996</v>
      </c>
      <c r="V17" s="72">
        <v>548</v>
      </c>
      <c r="W17" s="69">
        <v>3.4051999999999998</v>
      </c>
      <c r="X17" s="80">
        <v>3952</v>
      </c>
      <c r="Y17" s="81">
        <v>100</v>
      </c>
      <c r="Z17" s="107"/>
    </row>
    <row r="18" spans="1:26" s="24" customFormat="1" ht="15" customHeight="1" x14ac:dyDescent="0.2">
      <c r="A18" s="94" t="s">
        <v>19</v>
      </c>
      <c r="B18" s="65" t="s">
        <v>30</v>
      </c>
      <c r="C18" s="40">
        <v>13196</v>
      </c>
      <c r="D18" s="48">
        <v>11</v>
      </c>
      <c r="E18" s="43">
        <v>8.4500000000000006E-2</v>
      </c>
      <c r="F18" s="45">
        <v>26</v>
      </c>
      <c r="G18" s="43">
        <v>0.19969999999999999</v>
      </c>
      <c r="H18" s="45">
        <v>738</v>
      </c>
      <c r="I18" s="43">
        <v>5.6691000000000003</v>
      </c>
      <c r="J18" s="45">
        <v>10429</v>
      </c>
      <c r="K18" s="43">
        <v>80.112200000000001</v>
      </c>
      <c r="L18" s="45">
        <v>1415</v>
      </c>
      <c r="M18" s="43">
        <v>10.8696</v>
      </c>
      <c r="N18" s="45">
        <v>19</v>
      </c>
      <c r="O18" s="43">
        <v>0.14599999999999999</v>
      </c>
      <c r="P18" s="46">
        <v>380</v>
      </c>
      <c r="Q18" s="42">
        <v>2.919</v>
      </c>
      <c r="R18" s="41">
        <v>1980</v>
      </c>
      <c r="S18" s="47">
        <v>15.0045</v>
      </c>
      <c r="T18" s="48">
        <v>178</v>
      </c>
      <c r="U18" s="42">
        <v>1.3488899999999999</v>
      </c>
      <c r="V18" s="48">
        <v>200</v>
      </c>
      <c r="W18" s="42">
        <v>1.5156000000000001</v>
      </c>
      <c r="X18" s="25">
        <v>2407</v>
      </c>
      <c r="Y18" s="26">
        <v>100</v>
      </c>
      <c r="Z18" s="107"/>
    </row>
    <row r="19" spans="1:26" s="24" customFormat="1" ht="15" customHeight="1" x14ac:dyDescent="0.2">
      <c r="A19" s="94" t="s">
        <v>19</v>
      </c>
      <c r="B19" s="66" t="s">
        <v>31</v>
      </c>
      <c r="C19" s="64">
        <v>937</v>
      </c>
      <c r="D19" s="72">
        <v>4</v>
      </c>
      <c r="E19" s="73">
        <v>0.44350000000000001</v>
      </c>
      <c r="F19" s="74">
        <v>123</v>
      </c>
      <c r="G19" s="73">
        <v>13.6364</v>
      </c>
      <c r="H19" s="74">
        <v>92</v>
      </c>
      <c r="I19" s="73">
        <v>10.1996</v>
      </c>
      <c r="J19" s="74">
        <v>20</v>
      </c>
      <c r="K19" s="73">
        <v>2.2172999999999998</v>
      </c>
      <c r="L19" s="74">
        <v>55</v>
      </c>
      <c r="M19" s="73">
        <v>6.0975999999999999</v>
      </c>
      <c r="N19" s="74">
        <v>552</v>
      </c>
      <c r="O19" s="73">
        <v>61.197299999999998</v>
      </c>
      <c r="P19" s="76">
        <v>56</v>
      </c>
      <c r="Q19" s="69">
        <v>6.2084000000000001</v>
      </c>
      <c r="R19" s="72">
        <v>148</v>
      </c>
      <c r="S19" s="70">
        <v>15.7951</v>
      </c>
      <c r="T19" s="72">
        <v>35</v>
      </c>
      <c r="U19" s="69">
        <v>3.7353299999999998</v>
      </c>
      <c r="V19" s="72">
        <v>148</v>
      </c>
      <c r="W19" s="69">
        <v>15.7951</v>
      </c>
      <c r="X19" s="80">
        <v>290</v>
      </c>
      <c r="Y19" s="81">
        <v>100</v>
      </c>
      <c r="Z19" s="107"/>
    </row>
    <row r="20" spans="1:26" s="24" customFormat="1" ht="15" customHeight="1" x14ac:dyDescent="0.2">
      <c r="A20" s="94" t="s">
        <v>19</v>
      </c>
      <c r="B20" s="65" t="s">
        <v>32</v>
      </c>
      <c r="C20" s="50">
        <v>320</v>
      </c>
      <c r="D20" s="48">
        <v>14</v>
      </c>
      <c r="E20" s="43">
        <v>4.5307000000000004</v>
      </c>
      <c r="F20" s="44">
        <v>0</v>
      </c>
      <c r="G20" s="43">
        <v>0</v>
      </c>
      <c r="H20" s="45">
        <v>65</v>
      </c>
      <c r="I20" s="43">
        <v>21.035599999999999</v>
      </c>
      <c r="J20" s="44">
        <v>5</v>
      </c>
      <c r="K20" s="43">
        <v>1.6181000000000001</v>
      </c>
      <c r="L20" s="44">
        <v>211</v>
      </c>
      <c r="M20" s="43">
        <v>68.284800000000004</v>
      </c>
      <c r="N20" s="44">
        <v>1</v>
      </c>
      <c r="O20" s="43">
        <v>0.3236</v>
      </c>
      <c r="P20" s="46">
        <v>13</v>
      </c>
      <c r="Q20" s="42">
        <v>4.2070999999999996</v>
      </c>
      <c r="R20" s="41">
        <v>56</v>
      </c>
      <c r="S20" s="47">
        <v>17.5</v>
      </c>
      <c r="T20" s="48">
        <v>11</v>
      </c>
      <c r="U20" s="42">
        <v>3.4375</v>
      </c>
      <c r="V20" s="48">
        <v>10</v>
      </c>
      <c r="W20" s="42">
        <v>3.125</v>
      </c>
      <c r="X20" s="25">
        <v>720</v>
      </c>
      <c r="Y20" s="26">
        <v>100</v>
      </c>
      <c r="Z20" s="107"/>
    </row>
    <row r="21" spans="1:26" s="24" customFormat="1" ht="15" customHeight="1" x14ac:dyDescent="0.2">
      <c r="A21" s="94" t="s">
        <v>19</v>
      </c>
      <c r="B21" s="66" t="s">
        <v>33</v>
      </c>
      <c r="C21" s="64">
        <v>9424</v>
      </c>
      <c r="D21" s="71">
        <v>24</v>
      </c>
      <c r="E21" s="73">
        <v>0.25890000000000002</v>
      </c>
      <c r="F21" s="74">
        <v>20</v>
      </c>
      <c r="G21" s="73">
        <v>0.2157</v>
      </c>
      <c r="H21" s="75">
        <v>1249</v>
      </c>
      <c r="I21" s="73">
        <v>13.472099999999999</v>
      </c>
      <c r="J21" s="74">
        <v>5883</v>
      </c>
      <c r="K21" s="73">
        <v>63.4559</v>
      </c>
      <c r="L21" s="74">
        <v>1717</v>
      </c>
      <c r="M21" s="73">
        <v>18.520099999999999</v>
      </c>
      <c r="N21" s="74">
        <v>5</v>
      </c>
      <c r="O21" s="73">
        <v>5.3900000000000003E-2</v>
      </c>
      <c r="P21" s="77">
        <v>373</v>
      </c>
      <c r="Q21" s="69">
        <v>4.0232999999999999</v>
      </c>
      <c r="R21" s="71">
        <v>1913</v>
      </c>
      <c r="S21" s="70">
        <v>20.299199999999999</v>
      </c>
      <c r="T21" s="72">
        <v>153</v>
      </c>
      <c r="U21" s="69">
        <v>1.62351</v>
      </c>
      <c r="V21" s="72">
        <v>269</v>
      </c>
      <c r="W21" s="69">
        <v>2.8544</v>
      </c>
      <c r="X21" s="80">
        <v>4081</v>
      </c>
      <c r="Y21" s="81">
        <v>99.706000000000003</v>
      </c>
      <c r="Z21" s="107"/>
    </row>
    <row r="22" spans="1:26" s="24" customFormat="1" ht="15" customHeight="1" x14ac:dyDescent="0.2">
      <c r="A22" s="94" t="s">
        <v>19</v>
      </c>
      <c r="B22" s="65" t="s">
        <v>34</v>
      </c>
      <c r="C22" s="40">
        <v>6816</v>
      </c>
      <c r="D22" s="41">
        <v>13</v>
      </c>
      <c r="E22" s="43">
        <v>0.19320000000000001</v>
      </c>
      <c r="F22" s="44">
        <v>14</v>
      </c>
      <c r="G22" s="43">
        <v>0.20810000000000001</v>
      </c>
      <c r="H22" s="44">
        <v>549</v>
      </c>
      <c r="I22" s="43">
        <v>8.1586999999999996</v>
      </c>
      <c r="J22" s="45">
        <v>3560</v>
      </c>
      <c r="K22" s="43">
        <v>52.905299999999997</v>
      </c>
      <c r="L22" s="45">
        <v>2138</v>
      </c>
      <c r="M22" s="43">
        <v>31.7729</v>
      </c>
      <c r="N22" s="45">
        <v>0</v>
      </c>
      <c r="O22" s="43">
        <v>0</v>
      </c>
      <c r="P22" s="49">
        <v>455</v>
      </c>
      <c r="Q22" s="42">
        <v>6.7618</v>
      </c>
      <c r="R22" s="48">
        <v>1450</v>
      </c>
      <c r="S22" s="47">
        <v>21.273499999999999</v>
      </c>
      <c r="T22" s="48">
        <v>87</v>
      </c>
      <c r="U22" s="42">
        <v>1.27641</v>
      </c>
      <c r="V22" s="48">
        <v>200</v>
      </c>
      <c r="W22" s="42">
        <v>2.9342999999999999</v>
      </c>
      <c r="X22" s="25">
        <v>1879</v>
      </c>
      <c r="Y22" s="26">
        <v>100</v>
      </c>
      <c r="Z22" s="107"/>
    </row>
    <row r="23" spans="1:26" s="24" customFormat="1" ht="15" customHeight="1" x14ac:dyDescent="0.2">
      <c r="A23" s="94" t="s">
        <v>19</v>
      </c>
      <c r="B23" s="66" t="s">
        <v>35</v>
      </c>
      <c r="C23" s="64">
        <v>1112</v>
      </c>
      <c r="D23" s="72">
        <v>6</v>
      </c>
      <c r="E23" s="73">
        <v>0.5484</v>
      </c>
      <c r="F23" s="74">
        <v>4</v>
      </c>
      <c r="G23" s="73">
        <v>0.36559999999999998</v>
      </c>
      <c r="H23" s="74">
        <v>105</v>
      </c>
      <c r="I23" s="73">
        <v>9.5977999999999994</v>
      </c>
      <c r="J23" s="74">
        <v>395</v>
      </c>
      <c r="K23" s="73">
        <v>36.106000000000002</v>
      </c>
      <c r="L23" s="74">
        <v>503</v>
      </c>
      <c r="M23" s="73">
        <v>45.978099999999998</v>
      </c>
      <c r="N23" s="74">
        <v>3</v>
      </c>
      <c r="O23" s="73">
        <v>0.2742</v>
      </c>
      <c r="P23" s="77">
        <v>78</v>
      </c>
      <c r="Q23" s="69">
        <v>7.1298000000000004</v>
      </c>
      <c r="R23" s="72">
        <v>357</v>
      </c>
      <c r="S23" s="70">
        <v>32.104300000000002</v>
      </c>
      <c r="T23" s="71">
        <v>18</v>
      </c>
      <c r="U23" s="69">
        <v>1.6187100000000001</v>
      </c>
      <c r="V23" s="71">
        <v>37</v>
      </c>
      <c r="W23" s="69">
        <v>3.3273000000000001</v>
      </c>
      <c r="X23" s="80">
        <v>1365</v>
      </c>
      <c r="Y23" s="81">
        <v>100</v>
      </c>
      <c r="Z23" s="107"/>
    </row>
    <row r="24" spans="1:26" s="24" customFormat="1" ht="15" customHeight="1" x14ac:dyDescent="0.2">
      <c r="A24" s="94" t="s">
        <v>19</v>
      </c>
      <c r="B24" s="65" t="s">
        <v>36</v>
      </c>
      <c r="C24" s="40">
        <v>1892</v>
      </c>
      <c r="D24" s="48">
        <v>41</v>
      </c>
      <c r="E24" s="43">
        <v>2.1867000000000001</v>
      </c>
      <c r="F24" s="45">
        <v>5</v>
      </c>
      <c r="G24" s="43">
        <v>0.26669999999999999</v>
      </c>
      <c r="H24" s="44">
        <v>331</v>
      </c>
      <c r="I24" s="43">
        <v>17.653300000000002</v>
      </c>
      <c r="J24" s="45">
        <v>735</v>
      </c>
      <c r="K24" s="43">
        <v>39.200000000000003</v>
      </c>
      <c r="L24" s="45">
        <v>597</v>
      </c>
      <c r="M24" s="43">
        <v>31.84</v>
      </c>
      <c r="N24" s="45">
        <v>4</v>
      </c>
      <c r="O24" s="43">
        <v>0.21329999999999999</v>
      </c>
      <c r="P24" s="49">
        <v>162</v>
      </c>
      <c r="Q24" s="42">
        <v>8.64</v>
      </c>
      <c r="R24" s="41">
        <v>418</v>
      </c>
      <c r="S24" s="47">
        <v>22.093</v>
      </c>
      <c r="T24" s="48">
        <v>17</v>
      </c>
      <c r="U24" s="42">
        <v>0.89851999999999999</v>
      </c>
      <c r="V24" s="48">
        <v>170</v>
      </c>
      <c r="W24" s="42">
        <v>8.9852000000000007</v>
      </c>
      <c r="X24" s="25">
        <v>1356</v>
      </c>
      <c r="Y24" s="26">
        <v>100</v>
      </c>
      <c r="Z24" s="107"/>
    </row>
    <row r="25" spans="1:26" s="24" customFormat="1" ht="15" customHeight="1" x14ac:dyDescent="0.2">
      <c r="A25" s="94" t="s">
        <v>19</v>
      </c>
      <c r="B25" s="66" t="s">
        <v>37</v>
      </c>
      <c r="C25" s="67">
        <v>3600</v>
      </c>
      <c r="D25" s="72">
        <v>7</v>
      </c>
      <c r="E25" s="73">
        <v>0.19719999999999999</v>
      </c>
      <c r="F25" s="74">
        <v>2</v>
      </c>
      <c r="G25" s="73">
        <v>5.6300000000000003E-2</v>
      </c>
      <c r="H25" s="74">
        <v>119</v>
      </c>
      <c r="I25" s="73">
        <v>3.3521000000000001</v>
      </c>
      <c r="J25" s="74">
        <v>1488</v>
      </c>
      <c r="K25" s="73">
        <v>41.915500000000002</v>
      </c>
      <c r="L25" s="75">
        <v>1774</v>
      </c>
      <c r="M25" s="73">
        <v>49.971800000000002</v>
      </c>
      <c r="N25" s="74">
        <v>2</v>
      </c>
      <c r="O25" s="73">
        <v>5.6300000000000003E-2</v>
      </c>
      <c r="P25" s="77">
        <v>158</v>
      </c>
      <c r="Q25" s="69">
        <v>4.4507000000000003</v>
      </c>
      <c r="R25" s="72">
        <v>507</v>
      </c>
      <c r="S25" s="70">
        <v>14.083299999999999</v>
      </c>
      <c r="T25" s="72">
        <v>50</v>
      </c>
      <c r="U25" s="69">
        <v>1.38889</v>
      </c>
      <c r="V25" s="72">
        <v>39</v>
      </c>
      <c r="W25" s="69">
        <v>1.0832999999999999</v>
      </c>
      <c r="X25" s="80">
        <v>1407</v>
      </c>
      <c r="Y25" s="81">
        <v>100</v>
      </c>
      <c r="Z25" s="107"/>
    </row>
    <row r="26" spans="1:26" s="24" customFormat="1" ht="15" customHeight="1" x14ac:dyDescent="0.2">
      <c r="A26" s="94" t="s">
        <v>19</v>
      </c>
      <c r="B26" s="65" t="s">
        <v>38</v>
      </c>
      <c r="C26" s="40">
        <v>7402</v>
      </c>
      <c r="D26" s="41">
        <v>34</v>
      </c>
      <c r="E26" s="43">
        <v>0.50580000000000003</v>
      </c>
      <c r="F26" s="44">
        <v>10</v>
      </c>
      <c r="G26" s="43">
        <v>0.14879999999999999</v>
      </c>
      <c r="H26" s="44">
        <v>125</v>
      </c>
      <c r="I26" s="43">
        <v>1.8595999999999999</v>
      </c>
      <c r="J26" s="45">
        <v>5491</v>
      </c>
      <c r="K26" s="43">
        <v>81.686999999999998</v>
      </c>
      <c r="L26" s="45">
        <v>971</v>
      </c>
      <c r="M26" s="43">
        <v>14.4451</v>
      </c>
      <c r="N26" s="44">
        <v>1</v>
      </c>
      <c r="O26" s="43">
        <v>1.49E-2</v>
      </c>
      <c r="P26" s="49">
        <v>90</v>
      </c>
      <c r="Q26" s="42">
        <v>1.3389</v>
      </c>
      <c r="R26" s="41">
        <v>1192</v>
      </c>
      <c r="S26" s="47">
        <v>16.1038</v>
      </c>
      <c r="T26" s="41">
        <v>680</v>
      </c>
      <c r="U26" s="42">
        <v>9.1867099999999997</v>
      </c>
      <c r="V26" s="41">
        <v>55</v>
      </c>
      <c r="W26" s="42">
        <v>0.74299999999999999</v>
      </c>
      <c r="X26" s="25">
        <v>1367</v>
      </c>
      <c r="Y26" s="26">
        <v>99.927000000000007</v>
      </c>
      <c r="Z26" s="107"/>
    </row>
    <row r="27" spans="1:26" s="24" customFormat="1" ht="15" customHeight="1" x14ac:dyDescent="0.2">
      <c r="A27" s="94" t="s">
        <v>19</v>
      </c>
      <c r="B27" s="66" t="s">
        <v>39</v>
      </c>
      <c r="C27" s="67">
        <v>500</v>
      </c>
      <c r="D27" s="71">
        <v>5</v>
      </c>
      <c r="E27" s="73">
        <v>1.0616000000000001</v>
      </c>
      <c r="F27" s="74">
        <v>0</v>
      </c>
      <c r="G27" s="73">
        <v>0</v>
      </c>
      <c r="H27" s="74">
        <v>12</v>
      </c>
      <c r="I27" s="73">
        <v>2.5478000000000001</v>
      </c>
      <c r="J27" s="74">
        <v>39</v>
      </c>
      <c r="K27" s="73">
        <v>8.2803000000000004</v>
      </c>
      <c r="L27" s="75">
        <v>400</v>
      </c>
      <c r="M27" s="73">
        <v>84.925700000000006</v>
      </c>
      <c r="N27" s="74">
        <v>1</v>
      </c>
      <c r="O27" s="73">
        <v>0.21229999999999999</v>
      </c>
      <c r="P27" s="77">
        <v>14</v>
      </c>
      <c r="Q27" s="69">
        <v>2.9723999999999999</v>
      </c>
      <c r="R27" s="72">
        <v>192</v>
      </c>
      <c r="S27" s="70">
        <v>38.4</v>
      </c>
      <c r="T27" s="71">
        <v>29</v>
      </c>
      <c r="U27" s="69">
        <v>5.8</v>
      </c>
      <c r="V27" s="71">
        <v>23</v>
      </c>
      <c r="W27" s="69">
        <v>4.5999999999999996</v>
      </c>
      <c r="X27" s="80">
        <v>589</v>
      </c>
      <c r="Y27" s="81">
        <v>100</v>
      </c>
      <c r="Z27" s="107"/>
    </row>
    <row r="28" spans="1:26" s="24" customFormat="1" ht="15" customHeight="1" x14ac:dyDescent="0.2">
      <c r="A28" s="94" t="s">
        <v>19</v>
      </c>
      <c r="B28" s="65" t="s">
        <v>40</v>
      </c>
      <c r="C28" s="50">
        <v>3030</v>
      </c>
      <c r="D28" s="48">
        <v>6</v>
      </c>
      <c r="E28" s="43">
        <v>0.20480000000000001</v>
      </c>
      <c r="F28" s="45">
        <v>7</v>
      </c>
      <c r="G28" s="43">
        <v>0.23899999999999999</v>
      </c>
      <c r="H28" s="45">
        <v>144</v>
      </c>
      <c r="I28" s="43">
        <v>4.9164000000000003</v>
      </c>
      <c r="J28" s="45">
        <v>2188</v>
      </c>
      <c r="K28" s="43">
        <v>74.701300000000003</v>
      </c>
      <c r="L28" s="44">
        <v>461</v>
      </c>
      <c r="M28" s="43">
        <v>15.7392</v>
      </c>
      <c r="N28" s="45">
        <v>0</v>
      </c>
      <c r="O28" s="43">
        <v>0</v>
      </c>
      <c r="P28" s="46">
        <v>123</v>
      </c>
      <c r="Q28" s="42">
        <v>4.1993999999999998</v>
      </c>
      <c r="R28" s="48">
        <v>640</v>
      </c>
      <c r="S28" s="47">
        <v>21.1221</v>
      </c>
      <c r="T28" s="41">
        <v>101</v>
      </c>
      <c r="U28" s="42">
        <v>3.3333300000000001</v>
      </c>
      <c r="V28" s="41">
        <v>41</v>
      </c>
      <c r="W28" s="42">
        <v>1.3531</v>
      </c>
      <c r="X28" s="25">
        <v>1434</v>
      </c>
      <c r="Y28" s="26">
        <v>100</v>
      </c>
      <c r="Z28" s="107"/>
    </row>
    <row r="29" spans="1:26" s="24" customFormat="1" ht="15" customHeight="1" x14ac:dyDescent="0.2">
      <c r="A29" s="94" t="s">
        <v>19</v>
      </c>
      <c r="B29" s="66" t="s">
        <v>41</v>
      </c>
      <c r="C29" s="64">
        <v>3129</v>
      </c>
      <c r="D29" s="72">
        <v>12</v>
      </c>
      <c r="E29" s="73">
        <v>0.3962</v>
      </c>
      <c r="F29" s="74">
        <v>11</v>
      </c>
      <c r="G29" s="73">
        <v>0.36320000000000002</v>
      </c>
      <c r="H29" s="75">
        <v>1225</v>
      </c>
      <c r="I29" s="73">
        <v>40.442399999999999</v>
      </c>
      <c r="J29" s="74">
        <v>693</v>
      </c>
      <c r="K29" s="73">
        <v>22.878799999999998</v>
      </c>
      <c r="L29" s="75">
        <v>977</v>
      </c>
      <c r="M29" s="73">
        <v>32.254899999999999</v>
      </c>
      <c r="N29" s="74">
        <v>0</v>
      </c>
      <c r="O29" s="73">
        <v>0</v>
      </c>
      <c r="P29" s="77">
        <v>111</v>
      </c>
      <c r="Q29" s="69">
        <v>3.6646000000000001</v>
      </c>
      <c r="R29" s="72">
        <v>1051</v>
      </c>
      <c r="S29" s="70">
        <v>33.588999999999999</v>
      </c>
      <c r="T29" s="72">
        <v>100</v>
      </c>
      <c r="U29" s="69">
        <v>3.19591</v>
      </c>
      <c r="V29" s="72">
        <v>300</v>
      </c>
      <c r="W29" s="69">
        <v>9.5876999999999999</v>
      </c>
      <c r="X29" s="80">
        <v>1873</v>
      </c>
      <c r="Y29" s="81">
        <v>100</v>
      </c>
      <c r="Z29" s="107"/>
    </row>
    <row r="30" spans="1:26" s="24" customFormat="1" ht="15" customHeight="1" x14ac:dyDescent="0.2">
      <c r="A30" s="94" t="s">
        <v>19</v>
      </c>
      <c r="B30" s="65" t="s">
        <v>42</v>
      </c>
      <c r="C30" s="40">
        <v>13931</v>
      </c>
      <c r="D30" s="48">
        <v>105</v>
      </c>
      <c r="E30" s="43">
        <v>0.76</v>
      </c>
      <c r="F30" s="44">
        <v>27</v>
      </c>
      <c r="G30" s="43">
        <v>0.19539999999999999</v>
      </c>
      <c r="H30" s="45">
        <v>729</v>
      </c>
      <c r="I30" s="43">
        <v>5.2765000000000004</v>
      </c>
      <c r="J30" s="45">
        <v>8668</v>
      </c>
      <c r="K30" s="43">
        <v>62.738900000000001</v>
      </c>
      <c r="L30" s="45">
        <v>3807</v>
      </c>
      <c r="M30" s="43">
        <v>27.555</v>
      </c>
      <c r="N30" s="45">
        <v>7</v>
      </c>
      <c r="O30" s="43">
        <v>5.0700000000000002E-2</v>
      </c>
      <c r="P30" s="46">
        <v>473</v>
      </c>
      <c r="Q30" s="42">
        <v>3.4236</v>
      </c>
      <c r="R30" s="48">
        <v>2336</v>
      </c>
      <c r="S30" s="47">
        <v>16.7684</v>
      </c>
      <c r="T30" s="41">
        <v>115</v>
      </c>
      <c r="U30" s="42">
        <v>0.82550000000000001</v>
      </c>
      <c r="V30" s="41">
        <v>365</v>
      </c>
      <c r="W30" s="42">
        <v>2.6200999999999999</v>
      </c>
      <c r="X30" s="25">
        <v>3616</v>
      </c>
      <c r="Y30" s="26">
        <v>99.971999999999994</v>
      </c>
      <c r="Z30" s="107"/>
    </row>
    <row r="31" spans="1:26" s="24" customFormat="1" ht="15" customHeight="1" x14ac:dyDescent="0.2">
      <c r="A31" s="94" t="s">
        <v>19</v>
      </c>
      <c r="B31" s="66" t="s">
        <v>43</v>
      </c>
      <c r="C31" s="67">
        <v>3490</v>
      </c>
      <c r="D31" s="72">
        <v>229</v>
      </c>
      <c r="E31" s="73">
        <v>6.6685999999999996</v>
      </c>
      <c r="F31" s="75">
        <v>43</v>
      </c>
      <c r="G31" s="73">
        <v>1.2522</v>
      </c>
      <c r="H31" s="74">
        <v>308</v>
      </c>
      <c r="I31" s="73">
        <v>8.9690999999999992</v>
      </c>
      <c r="J31" s="75">
        <v>1787</v>
      </c>
      <c r="K31" s="73">
        <v>52.038400000000003</v>
      </c>
      <c r="L31" s="74">
        <v>872</v>
      </c>
      <c r="M31" s="73">
        <v>25.3931</v>
      </c>
      <c r="N31" s="74">
        <v>1</v>
      </c>
      <c r="O31" s="73">
        <v>2.9100000000000001E-2</v>
      </c>
      <c r="P31" s="76">
        <v>194</v>
      </c>
      <c r="Q31" s="69">
        <v>5.6494</v>
      </c>
      <c r="R31" s="71">
        <v>975</v>
      </c>
      <c r="S31" s="70">
        <v>27.937000000000001</v>
      </c>
      <c r="T31" s="72">
        <v>56</v>
      </c>
      <c r="U31" s="69">
        <v>1.6045799999999999</v>
      </c>
      <c r="V31" s="72">
        <v>285</v>
      </c>
      <c r="W31" s="69">
        <v>8.1661999999999999</v>
      </c>
      <c r="X31" s="80">
        <v>2170</v>
      </c>
      <c r="Y31" s="81">
        <v>99.953999999999994</v>
      </c>
      <c r="Z31" s="107"/>
    </row>
    <row r="32" spans="1:26" s="24" customFormat="1" ht="15" customHeight="1" x14ac:dyDescent="0.2">
      <c r="A32" s="94" t="s">
        <v>19</v>
      </c>
      <c r="B32" s="65" t="s">
        <v>44</v>
      </c>
      <c r="C32" s="40">
        <v>5706</v>
      </c>
      <c r="D32" s="41">
        <v>9</v>
      </c>
      <c r="E32" s="43">
        <v>0.1578</v>
      </c>
      <c r="F32" s="45">
        <v>7</v>
      </c>
      <c r="G32" s="43">
        <v>0.12280000000000001</v>
      </c>
      <c r="H32" s="45">
        <v>41</v>
      </c>
      <c r="I32" s="43">
        <v>0.71899999999999997</v>
      </c>
      <c r="J32" s="45">
        <v>4955</v>
      </c>
      <c r="K32" s="43">
        <v>86.899299999999997</v>
      </c>
      <c r="L32" s="44">
        <v>667</v>
      </c>
      <c r="M32" s="43">
        <v>11.6976</v>
      </c>
      <c r="N32" s="44">
        <v>0</v>
      </c>
      <c r="O32" s="43">
        <v>0</v>
      </c>
      <c r="P32" s="49">
        <v>23</v>
      </c>
      <c r="Q32" s="42">
        <v>0.40339999999999998</v>
      </c>
      <c r="R32" s="41">
        <v>615</v>
      </c>
      <c r="S32" s="47">
        <v>10.7781</v>
      </c>
      <c r="T32" s="48">
        <v>4</v>
      </c>
      <c r="U32" s="42">
        <v>7.0099999999999996E-2</v>
      </c>
      <c r="V32" s="48">
        <v>17</v>
      </c>
      <c r="W32" s="42">
        <v>0.2979</v>
      </c>
      <c r="X32" s="25">
        <v>978</v>
      </c>
      <c r="Y32" s="26">
        <v>100</v>
      </c>
      <c r="Z32" s="107"/>
    </row>
    <row r="33" spans="1:26" s="24" customFormat="1" ht="15" customHeight="1" x14ac:dyDescent="0.2">
      <c r="A33" s="94" t="s">
        <v>19</v>
      </c>
      <c r="B33" s="66" t="s">
        <v>45</v>
      </c>
      <c r="C33" s="64">
        <v>5319</v>
      </c>
      <c r="D33" s="71">
        <v>15</v>
      </c>
      <c r="E33" s="73">
        <v>0.2848</v>
      </c>
      <c r="F33" s="74">
        <v>3</v>
      </c>
      <c r="G33" s="73">
        <v>5.7000000000000002E-2</v>
      </c>
      <c r="H33" s="75">
        <v>149</v>
      </c>
      <c r="I33" s="73">
        <v>2.8289</v>
      </c>
      <c r="J33" s="74">
        <v>3382</v>
      </c>
      <c r="K33" s="73">
        <v>64.211100000000002</v>
      </c>
      <c r="L33" s="74">
        <v>1524</v>
      </c>
      <c r="M33" s="73">
        <v>28.934899999999999</v>
      </c>
      <c r="N33" s="75">
        <v>9</v>
      </c>
      <c r="O33" s="73">
        <v>0.1709</v>
      </c>
      <c r="P33" s="77">
        <v>185</v>
      </c>
      <c r="Q33" s="69">
        <v>3.5124</v>
      </c>
      <c r="R33" s="71">
        <v>960</v>
      </c>
      <c r="S33" s="70">
        <v>18.048500000000001</v>
      </c>
      <c r="T33" s="71">
        <v>52</v>
      </c>
      <c r="U33" s="69">
        <v>0.97763</v>
      </c>
      <c r="V33" s="71">
        <v>107</v>
      </c>
      <c r="W33" s="69">
        <v>2.0116999999999998</v>
      </c>
      <c r="X33" s="80">
        <v>2372</v>
      </c>
      <c r="Y33" s="81">
        <v>100</v>
      </c>
      <c r="Z33" s="107"/>
    </row>
    <row r="34" spans="1:26" s="24" customFormat="1" ht="15" customHeight="1" x14ac:dyDescent="0.2">
      <c r="A34" s="94" t="s">
        <v>19</v>
      </c>
      <c r="B34" s="65" t="s">
        <v>46</v>
      </c>
      <c r="C34" s="50">
        <v>614</v>
      </c>
      <c r="D34" s="41">
        <v>375</v>
      </c>
      <c r="E34" s="43">
        <v>61.4754</v>
      </c>
      <c r="F34" s="45">
        <v>0</v>
      </c>
      <c r="G34" s="43">
        <v>0</v>
      </c>
      <c r="H34" s="44">
        <v>17</v>
      </c>
      <c r="I34" s="43">
        <v>2.7869000000000002</v>
      </c>
      <c r="J34" s="45">
        <v>8</v>
      </c>
      <c r="K34" s="43">
        <v>1.3115000000000001</v>
      </c>
      <c r="L34" s="44">
        <v>199</v>
      </c>
      <c r="M34" s="43">
        <v>32.622999999999998</v>
      </c>
      <c r="N34" s="44">
        <v>0</v>
      </c>
      <c r="O34" s="43">
        <v>0</v>
      </c>
      <c r="P34" s="46">
        <v>11</v>
      </c>
      <c r="Q34" s="42">
        <v>1.8032999999999999</v>
      </c>
      <c r="R34" s="48">
        <v>102</v>
      </c>
      <c r="S34" s="47">
        <v>16.612400000000001</v>
      </c>
      <c r="T34" s="48">
        <v>4</v>
      </c>
      <c r="U34" s="42">
        <v>0.65146999999999999</v>
      </c>
      <c r="V34" s="48">
        <v>60</v>
      </c>
      <c r="W34" s="42">
        <v>9.7720000000000002</v>
      </c>
      <c r="X34" s="25">
        <v>825</v>
      </c>
      <c r="Y34" s="26">
        <v>100</v>
      </c>
      <c r="Z34" s="107"/>
    </row>
    <row r="35" spans="1:26" s="24" customFormat="1" ht="15" customHeight="1" x14ac:dyDescent="0.2">
      <c r="A35" s="94" t="s">
        <v>19</v>
      </c>
      <c r="B35" s="66" t="s">
        <v>47</v>
      </c>
      <c r="C35" s="67">
        <v>1405</v>
      </c>
      <c r="D35" s="71">
        <v>49</v>
      </c>
      <c r="E35" s="73">
        <v>3.5125000000000002</v>
      </c>
      <c r="F35" s="74">
        <v>9</v>
      </c>
      <c r="G35" s="73">
        <v>0.6452</v>
      </c>
      <c r="H35" s="75">
        <v>250</v>
      </c>
      <c r="I35" s="73">
        <v>17.921099999999999</v>
      </c>
      <c r="J35" s="74">
        <v>565</v>
      </c>
      <c r="K35" s="73">
        <v>40.501800000000003</v>
      </c>
      <c r="L35" s="75">
        <v>396</v>
      </c>
      <c r="M35" s="73">
        <v>28.3871</v>
      </c>
      <c r="N35" s="74">
        <v>0</v>
      </c>
      <c r="O35" s="73">
        <v>0</v>
      </c>
      <c r="P35" s="77">
        <v>126</v>
      </c>
      <c r="Q35" s="69">
        <v>9.0322999999999993</v>
      </c>
      <c r="R35" s="71">
        <v>393</v>
      </c>
      <c r="S35" s="70">
        <v>27.971499999999999</v>
      </c>
      <c r="T35" s="71">
        <v>10</v>
      </c>
      <c r="U35" s="69">
        <v>0.71174000000000004</v>
      </c>
      <c r="V35" s="71">
        <v>34</v>
      </c>
      <c r="W35" s="69">
        <v>2.4199000000000002</v>
      </c>
      <c r="X35" s="80">
        <v>1064</v>
      </c>
      <c r="Y35" s="81">
        <v>100</v>
      </c>
      <c r="Z35" s="107"/>
    </row>
    <row r="36" spans="1:26" s="24" customFormat="1" ht="15" customHeight="1" x14ac:dyDescent="0.2">
      <c r="A36" s="94" t="s">
        <v>19</v>
      </c>
      <c r="B36" s="65" t="s">
        <v>48</v>
      </c>
      <c r="C36" s="50">
        <v>3157</v>
      </c>
      <c r="D36" s="48">
        <v>26</v>
      </c>
      <c r="E36" s="43">
        <v>0.83309999999999995</v>
      </c>
      <c r="F36" s="45">
        <v>29</v>
      </c>
      <c r="G36" s="43">
        <v>0.92920000000000003</v>
      </c>
      <c r="H36" s="45">
        <v>1161</v>
      </c>
      <c r="I36" s="43">
        <v>37.199599999999997</v>
      </c>
      <c r="J36" s="44">
        <v>1169</v>
      </c>
      <c r="K36" s="43">
        <v>37.4559</v>
      </c>
      <c r="L36" s="44">
        <v>494</v>
      </c>
      <c r="M36" s="43">
        <v>15.8283</v>
      </c>
      <c r="N36" s="45">
        <v>46</v>
      </c>
      <c r="O36" s="43">
        <v>1.4739</v>
      </c>
      <c r="P36" s="49">
        <v>196</v>
      </c>
      <c r="Q36" s="42">
        <v>6.28</v>
      </c>
      <c r="R36" s="41">
        <v>538</v>
      </c>
      <c r="S36" s="47">
        <v>17.041499999999999</v>
      </c>
      <c r="T36" s="48">
        <v>36</v>
      </c>
      <c r="U36" s="42">
        <v>1.14032</v>
      </c>
      <c r="V36" s="48">
        <v>414</v>
      </c>
      <c r="W36" s="42">
        <v>13.1137</v>
      </c>
      <c r="X36" s="25">
        <v>658</v>
      </c>
      <c r="Y36" s="26">
        <v>100</v>
      </c>
      <c r="Z36" s="107"/>
    </row>
    <row r="37" spans="1:26" s="24" customFormat="1" ht="15" customHeight="1" x14ac:dyDescent="0.2">
      <c r="A37" s="94" t="s">
        <v>19</v>
      </c>
      <c r="B37" s="66" t="s">
        <v>49</v>
      </c>
      <c r="C37" s="64">
        <v>982</v>
      </c>
      <c r="D37" s="72">
        <v>6</v>
      </c>
      <c r="E37" s="73">
        <v>0.64239999999999997</v>
      </c>
      <c r="F37" s="74">
        <v>6</v>
      </c>
      <c r="G37" s="73">
        <v>0.64239999999999997</v>
      </c>
      <c r="H37" s="74">
        <v>163</v>
      </c>
      <c r="I37" s="73">
        <v>17.451799999999999</v>
      </c>
      <c r="J37" s="74">
        <v>71</v>
      </c>
      <c r="K37" s="73">
        <v>7.6017000000000001</v>
      </c>
      <c r="L37" s="74">
        <v>661</v>
      </c>
      <c r="M37" s="73">
        <v>70.770899999999997</v>
      </c>
      <c r="N37" s="75">
        <v>1</v>
      </c>
      <c r="O37" s="73">
        <v>0.1071</v>
      </c>
      <c r="P37" s="77">
        <v>26</v>
      </c>
      <c r="Q37" s="69">
        <v>2.7837000000000001</v>
      </c>
      <c r="R37" s="72">
        <v>281</v>
      </c>
      <c r="S37" s="70">
        <v>28.615100000000002</v>
      </c>
      <c r="T37" s="71">
        <v>48</v>
      </c>
      <c r="U37" s="69">
        <v>4.8879799999999998</v>
      </c>
      <c r="V37" s="71">
        <v>28</v>
      </c>
      <c r="W37" s="69">
        <v>2.8513000000000002</v>
      </c>
      <c r="X37" s="80">
        <v>483</v>
      </c>
      <c r="Y37" s="81">
        <v>100</v>
      </c>
      <c r="Z37" s="107"/>
    </row>
    <row r="38" spans="1:26" s="24" customFormat="1" ht="15" customHeight="1" x14ac:dyDescent="0.2">
      <c r="A38" s="94" t="s">
        <v>19</v>
      </c>
      <c r="B38" s="65" t="s">
        <v>50</v>
      </c>
      <c r="C38" s="40">
        <v>6570</v>
      </c>
      <c r="D38" s="41">
        <v>5</v>
      </c>
      <c r="E38" s="43">
        <v>7.7100000000000002E-2</v>
      </c>
      <c r="F38" s="45">
        <v>42</v>
      </c>
      <c r="G38" s="43">
        <v>0.64739999999999998</v>
      </c>
      <c r="H38" s="45">
        <v>1789</v>
      </c>
      <c r="I38" s="43">
        <v>27.578199999999999</v>
      </c>
      <c r="J38" s="45">
        <v>3604</v>
      </c>
      <c r="K38" s="43">
        <v>55.557299999999998</v>
      </c>
      <c r="L38" s="45">
        <v>941</v>
      </c>
      <c r="M38" s="43">
        <v>14.5059</v>
      </c>
      <c r="N38" s="45">
        <v>5</v>
      </c>
      <c r="O38" s="43">
        <v>7.7100000000000002E-2</v>
      </c>
      <c r="P38" s="46">
        <v>101</v>
      </c>
      <c r="Q38" s="42">
        <v>1.5569999999999999</v>
      </c>
      <c r="R38" s="41">
        <v>1544</v>
      </c>
      <c r="S38" s="47">
        <v>23.500800000000002</v>
      </c>
      <c r="T38" s="48">
        <v>83</v>
      </c>
      <c r="U38" s="42">
        <v>1.26332</v>
      </c>
      <c r="V38" s="48">
        <v>113</v>
      </c>
      <c r="W38" s="42">
        <v>1.7199</v>
      </c>
      <c r="X38" s="25">
        <v>2577</v>
      </c>
      <c r="Y38" s="26">
        <v>99.921999999999997</v>
      </c>
      <c r="Z38" s="107"/>
    </row>
    <row r="39" spans="1:26" s="24" customFormat="1" ht="15" customHeight="1" x14ac:dyDescent="0.2">
      <c r="A39" s="94" t="s">
        <v>19</v>
      </c>
      <c r="B39" s="66" t="s">
        <v>51</v>
      </c>
      <c r="C39" s="64">
        <v>1257</v>
      </c>
      <c r="D39" s="71">
        <v>245</v>
      </c>
      <c r="E39" s="73">
        <v>19.584299999999999</v>
      </c>
      <c r="F39" s="74">
        <v>3</v>
      </c>
      <c r="G39" s="73">
        <v>0.23980000000000001</v>
      </c>
      <c r="H39" s="75">
        <v>771</v>
      </c>
      <c r="I39" s="73">
        <v>61.630699999999997</v>
      </c>
      <c r="J39" s="74">
        <v>62</v>
      </c>
      <c r="K39" s="73">
        <v>4.9560000000000004</v>
      </c>
      <c r="L39" s="75">
        <v>160</v>
      </c>
      <c r="M39" s="73">
        <v>12.7898</v>
      </c>
      <c r="N39" s="74">
        <v>0</v>
      </c>
      <c r="O39" s="73">
        <v>0</v>
      </c>
      <c r="P39" s="77">
        <v>10</v>
      </c>
      <c r="Q39" s="69">
        <v>0.7994</v>
      </c>
      <c r="R39" s="72">
        <v>227</v>
      </c>
      <c r="S39" s="70">
        <v>18.058900000000001</v>
      </c>
      <c r="T39" s="72">
        <v>6</v>
      </c>
      <c r="U39" s="69">
        <v>0.47732999999999998</v>
      </c>
      <c r="V39" s="72">
        <v>228</v>
      </c>
      <c r="W39" s="69">
        <v>18.138400000000001</v>
      </c>
      <c r="X39" s="80">
        <v>880</v>
      </c>
      <c r="Y39" s="81">
        <v>100</v>
      </c>
      <c r="Z39" s="107"/>
    </row>
    <row r="40" spans="1:26" s="24" customFormat="1" ht="15" customHeight="1" x14ac:dyDescent="0.2">
      <c r="A40" s="94" t="s">
        <v>19</v>
      </c>
      <c r="B40" s="65" t="s">
        <v>52</v>
      </c>
      <c r="C40" s="50">
        <v>9851</v>
      </c>
      <c r="D40" s="41">
        <v>60</v>
      </c>
      <c r="E40" s="43">
        <v>0.624</v>
      </c>
      <c r="F40" s="45">
        <v>46</v>
      </c>
      <c r="G40" s="43">
        <v>0.47839999999999999</v>
      </c>
      <c r="H40" s="45">
        <v>1734</v>
      </c>
      <c r="I40" s="43">
        <v>18.034300000000002</v>
      </c>
      <c r="J40" s="44">
        <v>4598</v>
      </c>
      <c r="K40" s="43">
        <v>47.821100000000001</v>
      </c>
      <c r="L40" s="44">
        <v>2901</v>
      </c>
      <c r="M40" s="43">
        <v>30.171600000000002</v>
      </c>
      <c r="N40" s="45">
        <v>5</v>
      </c>
      <c r="O40" s="43">
        <v>5.1999999999999998E-2</v>
      </c>
      <c r="P40" s="46">
        <v>271</v>
      </c>
      <c r="Q40" s="42">
        <v>2.8184999999999998</v>
      </c>
      <c r="R40" s="41">
        <v>2591</v>
      </c>
      <c r="S40" s="47">
        <v>26.3019</v>
      </c>
      <c r="T40" s="48">
        <v>236</v>
      </c>
      <c r="U40" s="42">
        <v>2.3957000000000002</v>
      </c>
      <c r="V40" s="48">
        <v>321</v>
      </c>
      <c r="W40" s="42">
        <v>3.2585999999999999</v>
      </c>
      <c r="X40" s="25">
        <v>4916</v>
      </c>
      <c r="Y40" s="26">
        <v>99.897999999999996</v>
      </c>
      <c r="Z40" s="107"/>
    </row>
    <row r="41" spans="1:26" s="24" customFormat="1" ht="15" customHeight="1" x14ac:dyDescent="0.2">
      <c r="A41" s="94" t="s">
        <v>19</v>
      </c>
      <c r="B41" s="66" t="s">
        <v>53</v>
      </c>
      <c r="C41" s="64">
        <v>11092</v>
      </c>
      <c r="D41" s="71">
        <v>285</v>
      </c>
      <c r="E41" s="73">
        <v>2.6171000000000002</v>
      </c>
      <c r="F41" s="74">
        <v>32</v>
      </c>
      <c r="G41" s="73">
        <v>0.29380000000000001</v>
      </c>
      <c r="H41" s="74">
        <v>930</v>
      </c>
      <c r="I41" s="73">
        <v>8.5398999999999994</v>
      </c>
      <c r="J41" s="74">
        <v>7253</v>
      </c>
      <c r="K41" s="73">
        <v>66.602400000000003</v>
      </c>
      <c r="L41" s="75">
        <v>1908</v>
      </c>
      <c r="M41" s="73">
        <v>17.520700000000001</v>
      </c>
      <c r="N41" s="75">
        <v>14</v>
      </c>
      <c r="O41" s="73">
        <v>0.12859999999999999</v>
      </c>
      <c r="P41" s="76">
        <v>468</v>
      </c>
      <c r="Q41" s="69">
        <v>4.2975000000000003</v>
      </c>
      <c r="R41" s="71">
        <v>2192</v>
      </c>
      <c r="S41" s="70">
        <v>19.762</v>
      </c>
      <c r="T41" s="72">
        <v>202</v>
      </c>
      <c r="U41" s="69">
        <v>1.8211299999999999</v>
      </c>
      <c r="V41" s="72">
        <v>260</v>
      </c>
      <c r="W41" s="69">
        <v>2.3439999999999999</v>
      </c>
      <c r="X41" s="80">
        <v>2618</v>
      </c>
      <c r="Y41" s="81">
        <v>100</v>
      </c>
      <c r="Z41" s="107"/>
    </row>
    <row r="42" spans="1:26" s="24" customFormat="1" ht="15" customHeight="1" x14ac:dyDescent="0.2">
      <c r="A42" s="94" t="s">
        <v>19</v>
      </c>
      <c r="B42" s="65" t="s">
        <v>54</v>
      </c>
      <c r="C42" s="50">
        <v>215</v>
      </c>
      <c r="D42" s="41">
        <v>93</v>
      </c>
      <c r="E42" s="43">
        <v>44.075800000000001</v>
      </c>
      <c r="F42" s="45">
        <v>0</v>
      </c>
      <c r="G42" s="43">
        <v>0</v>
      </c>
      <c r="H42" s="45">
        <v>9</v>
      </c>
      <c r="I42" s="43">
        <v>4.2653999999999996</v>
      </c>
      <c r="J42" s="44">
        <v>14</v>
      </c>
      <c r="K42" s="43">
        <v>6.6351000000000004</v>
      </c>
      <c r="L42" s="44">
        <v>94</v>
      </c>
      <c r="M42" s="43">
        <v>44.549799999999998</v>
      </c>
      <c r="N42" s="44">
        <v>0</v>
      </c>
      <c r="O42" s="43">
        <v>0</v>
      </c>
      <c r="P42" s="46">
        <v>1</v>
      </c>
      <c r="Q42" s="42">
        <v>0.47389999999999999</v>
      </c>
      <c r="R42" s="41">
        <v>47</v>
      </c>
      <c r="S42" s="47">
        <v>21.860499999999998</v>
      </c>
      <c r="T42" s="48">
        <v>4</v>
      </c>
      <c r="U42" s="42">
        <v>1.8604700000000001</v>
      </c>
      <c r="V42" s="48">
        <v>7</v>
      </c>
      <c r="W42" s="42">
        <v>3.2557999999999998</v>
      </c>
      <c r="X42" s="25">
        <v>481</v>
      </c>
      <c r="Y42" s="26">
        <v>100</v>
      </c>
      <c r="Z42" s="107"/>
    </row>
    <row r="43" spans="1:26" s="24" customFormat="1" ht="15" customHeight="1" x14ac:dyDescent="0.2">
      <c r="A43" s="94" t="s">
        <v>19</v>
      </c>
      <c r="B43" s="66" t="s">
        <v>55</v>
      </c>
      <c r="C43" s="64">
        <v>13938</v>
      </c>
      <c r="D43" s="72">
        <v>10</v>
      </c>
      <c r="E43" s="73">
        <v>7.2999999999999995E-2</v>
      </c>
      <c r="F43" s="74">
        <v>17</v>
      </c>
      <c r="G43" s="73">
        <v>0.124</v>
      </c>
      <c r="H43" s="75">
        <v>569</v>
      </c>
      <c r="I43" s="73">
        <v>4.1517999999999997</v>
      </c>
      <c r="J43" s="74">
        <v>8597</v>
      </c>
      <c r="K43" s="73">
        <v>62.728900000000003</v>
      </c>
      <c r="L43" s="74">
        <v>3583</v>
      </c>
      <c r="M43" s="73">
        <v>26.143699999999999</v>
      </c>
      <c r="N43" s="74">
        <v>4</v>
      </c>
      <c r="O43" s="73">
        <v>2.92E-2</v>
      </c>
      <c r="P43" s="76">
        <v>925</v>
      </c>
      <c r="Q43" s="69">
        <v>6.7493999999999996</v>
      </c>
      <c r="R43" s="71">
        <v>3197</v>
      </c>
      <c r="S43" s="70">
        <v>22.9373</v>
      </c>
      <c r="T43" s="71">
        <v>233</v>
      </c>
      <c r="U43" s="69">
        <v>1.6716899999999999</v>
      </c>
      <c r="V43" s="71">
        <v>234</v>
      </c>
      <c r="W43" s="69">
        <v>1.6789000000000001</v>
      </c>
      <c r="X43" s="80">
        <v>3631</v>
      </c>
      <c r="Y43" s="81">
        <v>100</v>
      </c>
      <c r="Z43" s="107"/>
    </row>
    <row r="44" spans="1:26" s="24" customFormat="1" ht="15" customHeight="1" x14ac:dyDescent="0.2">
      <c r="A44" s="94" t="s">
        <v>19</v>
      </c>
      <c r="B44" s="65" t="s">
        <v>56</v>
      </c>
      <c r="C44" s="40">
        <v>3868</v>
      </c>
      <c r="D44" s="41">
        <v>398</v>
      </c>
      <c r="E44" s="43">
        <v>10.3916</v>
      </c>
      <c r="F44" s="44">
        <v>6</v>
      </c>
      <c r="G44" s="43">
        <v>0.15670000000000001</v>
      </c>
      <c r="H44" s="45">
        <v>555</v>
      </c>
      <c r="I44" s="43">
        <v>14.4909</v>
      </c>
      <c r="J44" s="45">
        <v>1492</v>
      </c>
      <c r="K44" s="43">
        <v>38.955599999999997</v>
      </c>
      <c r="L44" s="45">
        <v>1069</v>
      </c>
      <c r="M44" s="43">
        <v>27.911200000000001</v>
      </c>
      <c r="N44" s="44">
        <v>9</v>
      </c>
      <c r="O44" s="43">
        <v>0.23499999999999999</v>
      </c>
      <c r="P44" s="49">
        <v>301</v>
      </c>
      <c r="Q44" s="42">
        <v>7.859</v>
      </c>
      <c r="R44" s="48">
        <v>936</v>
      </c>
      <c r="S44" s="47">
        <v>24.198599999999999</v>
      </c>
      <c r="T44" s="48">
        <v>38</v>
      </c>
      <c r="U44" s="42">
        <v>0.98241999999999996</v>
      </c>
      <c r="V44" s="48">
        <v>255</v>
      </c>
      <c r="W44" s="42">
        <v>6.5926</v>
      </c>
      <c r="X44" s="25">
        <v>1815</v>
      </c>
      <c r="Y44" s="26">
        <v>100</v>
      </c>
      <c r="Z44" s="107"/>
    </row>
    <row r="45" spans="1:26" s="24" customFormat="1" ht="15" customHeight="1" x14ac:dyDescent="0.2">
      <c r="A45" s="94" t="s">
        <v>19</v>
      </c>
      <c r="B45" s="66" t="s">
        <v>57</v>
      </c>
      <c r="C45" s="64">
        <v>1275</v>
      </c>
      <c r="D45" s="71">
        <v>58</v>
      </c>
      <c r="E45" s="73">
        <v>4.6288999999999998</v>
      </c>
      <c r="F45" s="74">
        <v>10</v>
      </c>
      <c r="G45" s="73">
        <v>0.79810000000000003</v>
      </c>
      <c r="H45" s="75">
        <v>294</v>
      </c>
      <c r="I45" s="73">
        <v>23.463699999999999</v>
      </c>
      <c r="J45" s="74">
        <v>84</v>
      </c>
      <c r="K45" s="73">
        <v>6.7039</v>
      </c>
      <c r="L45" s="75">
        <v>715</v>
      </c>
      <c r="M45" s="73">
        <v>57.063000000000002</v>
      </c>
      <c r="N45" s="74">
        <v>12</v>
      </c>
      <c r="O45" s="73">
        <v>0.9577</v>
      </c>
      <c r="P45" s="76">
        <v>80</v>
      </c>
      <c r="Q45" s="69">
        <v>6.3846999999999996</v>
      </c>
      <c r="R45" s="71">
        <v>288</v>
      </c>
      <c r="S45" s="70">
        <v>22.588200000000001</v>
      </c>
      <c r="T45" s="72">
        <v>22</v>
      </c>
      <c r="U45" s="69">
        <v>1.72549</v>
      </c>
      <c r="V45" s="72">
        <v>76</v>
      </c>
      <c r="W45" s="69">
        <v>5.9607999999999999</v>
      </c>
      <c r="X45" s="80">
        <v>1283</v>
      </c>
      <c r="Y45" s="81">
        <v>100</v>
      </c>
      <c r="Z45" s="107"/>
    </row>
    <row r="46" spans="1:26" s="24" customFormat="1" ht="15" customHeight="1" x14ac:dyDescent="0.2">
      <c r="A46" s="94" t="s">
        <v>19</v>
      </c>
      <c r="B46" s="65" t="s">
        <v>58</v>
      </c>
      <c r="C46" s="40">
        <v>11596</v>
      </c>
      <c r="D46" s="41">
        <v>21</v>
      </c>
      <c r="E46" s="43">
        <v>0.1825</v>
      </c>
      <c r="F46" s="45">
        <v>42</v>
      </c>
      <c r="G46" s="43">
        <v>0.36499999999999999</v>
      </c>
      <c r="H46" s="45">
        <v>1827</v>
      </c>
      <c r="I46" s="43">
        <v>15.8759</v>
      </c>
      <c r="J46" s="45">
        <v>6456</v>
      </c>
      <c r="K46" s="43">
        <v>56.100099999999998</v>
      </c>
      <c r="L46" s="44">
        <v>2650</v>
      </c>
      <c r="M46" s="43">
        <v>23.0275</v>
      </c>
      <c r="N46" s="44">
        <v>2</v>
      </c>
      <c r="O46" s="43">
        <v>1.7399999999999999E-2</v>
      </c>
      <c r="P46" s="49">
        <v>510</v>
      </c>
      <c r="Q46" s="42">
        <v>4.4317000000000002</v>
      </c>
      <c r="R46" s="41">
        <v>2857</v>
      </c>
      <c r="S46" s="47">
        <v>24.637799999999999</v>
      </c>
      <c r="T46" s="41">
        <v>88</v>
      </c>
      <c r="U46" s="42">
        <v>0.75888</v>
      </c>
      <c r="V46" s="41">
        <v>342</v>
      </c>
      <c r="W46" s="42">
        <v>2.9493</v>
      </c>
      <c r="X46" s="25">
        <v>3027</v>
      </c>
      <c r="Y46" s="26">
        <v>100</v>
      </c>
      <c r="Z46" s="107"/>
    </row>
    <row r="47" spans="1:26" s="24" customFormat="1" ht="15" customHeight="1" x14ac:dyDescent="0.2">
      <c r="A47" s="94" t="s">
        <v>19</v>
      </c>
      <c r="B47" s="66" t="s">
        <v>59</v>
      </c>
      <c r="C47" s="67">
        <v>777</v>
      </c>
      <c r="D47" s="72">
        <v>13</v>
      </c>
      <c r="E47" s="73">
        <v>1.6949000000000001</v>
      </c>
      <c r="F47" s="75">
        <v>5</v>
      </c>
      <c r="G47" s="73">
        <v>0.65190000000000003</v>
      </c>
      <c r="H47" s="75">
        <v>281</v>
      </c>
      <c r="I47" s="73">
        <v>36.636200000000002</v>
      </c>
      <c r="J47" s="75">
        <v>141</v>
      </c>
      <c r="K47" s="73">
        <v>18.383299999999998</v>
      </c>
      <c r="L47" s="75">
        <v>268</v>
      </c>
      <c r="M47" s="73">
        <v>34.941299999999998</v>
      </c>
      <c r="N47" s="74">
        <v>0</v>
      </c>
      <c r="O47" s="73">
        <v>0</v>
      </c>
      <c r="P47" s="76">
        <v>59</v>
      </c>
      <c r="Q47" s="69">
        <v>7.6923000000000004</v>
      </c>
      <c r="R47" s="72">
        <v>171</v>
      </c>
      <c r="S47" s="70">
        <v>22.0077</v>
      </c>
      <c r="T47" s="71">
        <v>10</v>
      </c>
      <c r="U47" s="69">
        <v>1.2869999999999999</v>
      </c>
      <c r="V47" s="71">
        <v>69</v>
      </c>
      <c r="W47" s="69">
        <v>8.8803000000000001</v>
      </c>
      <c r="X47" s="80">
        <v>308</v>
      </c>
      <c r="Y47" s="81">
        <v>100</v>
      </c>
      <c r="Z47" s="107"/>
    </row>
    <row r="48" spans="1:26" s="24" customFormat="1" ht="15" customHeight="1" x14ac:dyDescent="0.2">
      <c r="A48" s="94" t="s">
        <v>19</v>
      </c>
      <c r="B48" s="65" t="s">
        <v>60</v>
      </c>
      <c r="C48" s="40">
        <v>10925</v>
      </c>
      <c r="D48" s="48">
        <v>35</v>
      </c>
      <c r="E48" s="43">
        <v>0.3246</v>
      </c>
      <c r="F48" s="45">
        <v>12</v>
      </c>
      <c r="G48" s="43">
        <v>0.1113</v>
      </c>
      <c r="H48" s="44">
        <v>315</v>
      </c>
      <c r="I48" s="43">
        <v>2.9215</v>
      </c>
      <c r="J48" s="45">
        <v>7668</v>
      </c>
      <c r="K48" s="43">
        <v>71.118499999999997</v>
      </c>
      <c r="L48" s="45">
        <v>2445</v>
      </c>
      <c r="M48" s="43">
        <v>22.6767</v>
      </c>
      <c r="N48" s="44">
        <v>4</v>
      </c>
      <c r="O48" s="43">
        <v>3.7100000000000001E-2</v>
      </c>
      <c r="P48" s="49">
        <v>303</v>
      </c>
      <c r="Q48" s="42">
        <v>2.8102</v>
      </c>
      <c r="R48" s="48">
        <v>1847</v>
      </c>
      <c r="S48" s="47">
        <v>16.906199999999998</v>
      </c>
      <c r="T48" s="48">
        <v>143</v>
      </c>
      <c r="U48" s="42">
        <v>1.3089200000000001</v>
      </c>
      <c r="V48" s="48">
        <v>195</v>
      </c>
      <c r="W48" s="42">
        <v>1.7848999999999999</v>
      </c>
      <c r="X48" s="25">
        <v>1236</v>
      </c>
      <c r="Y48" s="26">
        <v>99.918999999999997</v>
      </c>
      <c r="Z48" s="107"/>
    </row>
    <row r="49" spans="1:26" s="24" customFormat="1" ht="15" customHeight="1" x14ac:dyDescent="0.2">
      <c r="A49" s="94" t="s">
        <v>19</v>
      </c>
      <c r="B49" s="66" t="s">
        <v>61</v>
      </c>
      <c r="C49" s="67">
        <v>466</v>
      </c>
      <c r="D49" s="72">
        <v>210</v>
      </c>
      <c r="E49" s="73">
        <v>45.851500000000001</v>
      </c>
      <c r="F49" s="74">
        <v>0</v>
      </c>
      <c r="G49" s="73">
        <v>0</v>
      </c>
      <c r="H49" s="74">
        <v>38</v>
      </c>
      <c r="I49" s="73">
        <v>8.2969000000000008</v>
      </c>
      <c r="J49" s="74">
        <v>37</v>
      </c>
      <c r="K49" s="73">
        <v>8.0785999999999998</v>
      </c>
      <c r="L49" s="75">
        <v>161</v>
      </c>
      <c r="M49" s="73">
        <v>35.152799999999999</v>
      </c>
      <c r="N49" s="75">
        <v>0</v>
      </c>
      <c r="O49" s="73">
        <v>0</v>
      </c>
      <c r="P49" s="76">
        <v>12</v>
      </c>
      <c r="Q49" s="69">
        <v>2.6200999999999999</v>
      </c>
      <c r="R49" s="71">
        <v>106</v>
      </c>
      <c r="S49" s="70">
        <v>22.7468</v>
      </c>
      <c r="T49" s="71">
        <v>8</v>
      </c>
      <c r="U49" s="69">
        <v>1.7167399999999999</v>
      </c>
      <c r="V49" s="71">
        <v>15</v>
      </c>
      <c r="W49" s="69">
        <v>3.2189000000000001</v>
      </c>
      <c r="X49" s="80">
        <v>688</v>
      </c>
      <c r="Y49" s="81">
        <v>100</v>
      </c>
      <c r="Z49" s="107"/>
    </row>
    <row r="50" spans="1:26" s="24" customFormat="1" ht="15" customHeight="1" x14ac:dyDescent="0.2">
      <c r="A50" s="94" t="s">
        <v>19</v>
      </c>
      <c r="B50" s="65" t="s">
        <v>62</v>
      </c>
      <c r="C50" s="40">
        <v>5631</v>
      </c>
      <c r="D50" s="41">
        <v>12</v>
      </c>
      <c r="E50" s="43">
        <v>0.21629999999999999</v>
      </c>
      <c r="F50" s="45">
        <v>19</v>
      </c>
      <c r="G50" s="43">
        <v>0.34250000000000003</v>
      </c>
      <c r="H50" s="44">
        <v>262</v>
      </c>
      <c r="I50" s="43">
        <v>4.7224000000000004</v>
      </c>
      <c r="J50" s="45">
        <v>3473</v>
      </c>
      <c r="K50" s="43">
        <v>62.5991</v>
      </c>
      <c r="L50" s="45">
        <v>1710</v>
      </c>
      <c r="M50" s="43">
        <v>30.821899999999999</v>
      </c>
      <c r="N50" s="44">
        <v>5</v>
      </c>
      <c r="O50" s="43">
        <v>9.01E-2</v>
      </c>
      <c r="P50" s="49">
        <v>67</v>
      </c>
      <c r="Q50" s="42">
        <v>1.2076</v>
      </c>
      <c r="R50" s="41">
        <v>999</v>
      </c>
      <c r="S50" s="47">
        <v>17.741099999999999</v>
      </c>
      <c r="T50" s="41">
        <v>83</v>
      </c>
      <c r="U50" s="42">
        <v>1.4739800000000001</v>
      </c>
      <c r="V50" s="41">
        <v>79</v>
      </c>
      <c r="W50" s="42">
        <v>1.4029</v>
      </c>
      <c r="X50" s="25">
        <v>1818</v>
      </c>
      <c r="Y50" s="26">
        <v>100</v>
      </c>
      <c r="Z50" s="107"/>
    </row>
    <row r="51" spans="1:26" s="24" customFormat="1" ht="15" customHeight="1" x14ac:dyDescent="0.2">
      <c r="A51" s="94" t="s">
        <v>19</v>
      </c>
      <c r="B51" s="66" t="s">
        <v>63</v>
      </c>
      <c r="C51" s="64">
        <v>25013</v>
      </c>
      <c r="D51" s="72">
        <v>67</v>
      </c>
      <c r="E51" s="73">
        <v>0.28389999999999999</v>
      </c>
      <c r="F51" s="75">
        <v>75</v>
      </c>
      <c r="G51" s="73">
        <v>0.31780000000000003</v>
      </c>
      <c r="H51" s="74">
        <v>11245</v>
      </c>
      <c r="I51" s="73">
        <v>47.652299999999997</v>
      </c>
      <c r="J51" s="74">
        <v>9789</v>
      </c>
      <c r="K51" s="73">
        <v>41.482300000000002</v>
      </c>
      <c r="L51" s="74">
        <v>2051</v>
      </c>
      <c r="M51" s="73">
        <v>8.6913999999999998</v>
      </c>
      <c r="N51" s="75">
        <v>13</v>
      </c>
      <c r="O51" s="73">
        <v>5.5100000000000003E-2</v>
      </c>
      <c r="P51" s="76">
        <v>358</v>
      </c>
      <c r="Q51" s="69">
        <v>1.5170999999999999</v>
      </c>
      <c r="R51" s="72">
        <v>3623</v>
      </c>
      <c r="S51" s="70">
        <v>14.484500000000001</v>
      </c>
      <c r="T51" s="72">
        <v>1415</v>
      </c>
      <c r="U51" s="69">
        <v>5.6570600000000004</v>
      </c>
      <c r="V51" s="72">
        <v>2705</v>
      </c>
      <c r="W51" s="69">
        <v>10.814399999999999</v>
      </c>
      <c r="X51" s="80">
        <v>8616</v>
      </c>
      <c r="Y51" s="81">
        <v>100</v>
      </c>
      <c r="Z51" s="107"/>
    </row>
    <row r="52" spans="1:26" s="24" customFormat="1" ht="15" customHeight="1" x14ac:dyDescent="0.2">
      <c r="A52" s="94" t="s">
        <v>19</v>
      </c>
      <c r="B52" s="65" t="s">
        <v>64</v>
      </c>
      <c r="C52" s="40">
        <v>629</v>
      </c>
      <c r="D52" s="48">
        <v>14</v>
      </c>
      <c r="E52" s="43">
        <v>2.2616999999999998</v>
      </c>
      <c r="F52" s="45">
        <v>4</v>
      </c>
      <c r="G52" s="43">
        <v>0.6462</v>
      </c>
      <c r="H52" s="44">
        <v>214</v>
      </c>
      <c r="I52" s="43">
        <v>34.571899999999999</v>
      </c>
      <c r="J52" s="44">
        <v>25</v>
      </c>
      <c r="K52" s="43">
        <v>4.0388000000000002</v>
      </c>
      <c r="L52" s="45">
        <v>336</v>
      </c>
      <c r="M52" s="43">
        <v>54.281100000000002</v>
      </c>
      <c r="N52" s="44">
        <v>15</v>
      </c>
      <c r="O52" s="43">
        <v>2.4232999999999998</v>
      </c>
      <c r="P52" s="46">
        <v>11</v>
      </c>
      <c r="Q52" s="42">
        <v>1.7770999999999999</v>
      </c>
      <c r="R52" s="41">
        <v>100</v>
      </c>
      <c r="S52" s="47">
        <v>15.898300000000001</v>
      </c>
      <c r="T52" s="41">
        <v>10</v>
      </c>
      <c r="U52" s="42">
        <v>1.5898300000000001</v>
      </c>
      <c r="V52" s="41">
        <v>75</v>
      </c>
      <c r="W52" s="42">
        <v>11.9237</v>
      </c>
      <c r="X52" s="25">
        <v>1009</v>
      </c>
      <c r="Y52" s="26">
        <v>100</v>
      </c>
      <c r="Z52" s="107"/>
    </row>
    <row r="53" spans="1:26" s="24" customFormat="1" ht="15" customHeight="1" x14ac:dyDescent="0.2">
      <c r="A53" s="94" t="s">
        <v>19</v>
      </c>
      <c r="B53" s="66" t="s">
        <v>65</v>
      </c>
      <c r="C53" s="67">
        <v>310</v>
      </c>
      <c r="D53" s="71">
        <v>6</v>
      </c>
      <c r="E53" s="73">
        <v>2.1053000000000002</v>
      </c>
      <c r="F53" s="74">
        <v>2</v>
      </c>
      <c r="G53" s="73">
        <v>0.70179999999999998</v>
      </c>
      <c r="H53" s="75">
        <v>1</v>
      </c>
      <c r="I53" s="73">
        <v>0.35089999999999999</v>
      </c>
      <c r="J53" s="74">
        <v>18</v>
      </c>
      <c r="K53" s="73">
        <v>6.3158000000000003</v>
      </c>
      <c r="L53" s="75">
        <v>253</v>
      </c>
      <c r="M53" s="73">
        <v>88.771900000000002</v>
      </c>
      <c r="N53" s="75">
        <v>0</v>
      </c>
      <c r="O53" s="73">
        <v>0</v>
      </c>
      <c r="P53" s="76">
        <v>5</v>
      </c>
      <c r="Q53" s="69">
        <v>1.7544</v>
      </c>
      <c r="R53" s="72">
        <v>93</v>
      </c>
      <c r="S53" s="70">
        <v>30</v>
      </c>
      <c r="T53" s="71">
        <v>25</v>
      </c>
      <c r="U53" s="69">
        <v>8.0645199999999999</v>
      </c>
      <c r="V53" s="71">
        <v>1</v>
      </c>
      <c r="W53" s="69">
        <v>0.3226</v>
      </c>
      <c r="X53" s="80">
        <v>306</v>
      </c>
      <c r="Y53" s="81">
        <v>100</v>
      </c>
      <c r="Z53" s="107"/>
    </row>
    <row r="54" spans="1:26" s="24" customFormat="1" ht="15" customHeight="1" x14ac:dyDescent="0.2">
      <c r="A54" s="94" t="s">
        <v>19</v>
      </c>
      <c r="B54" s="65" t="s">
        <v>66</v>
      </c>
      <c r="C54" s="40">
        <v>7832</v>
      </c>
      <c r="D54" s="48">
        <v>22</v>
      </c>
      <c r="E54" s="43">
        <v>0.28589999999999999</v>
      </c>
      <c r="F54" s="45">
        <v>27</v>
      </c>
      <c r="G54" s="78">
        <v>0.35089999999999999</v>
      </c>
      <c r="H54" s="44">
        <v>515</v>
      </c>
      <c r="I54" s="78">
        <v>6.6927000000000003</v>
      </c>
      <c r="J54" s="45">
        <v>5205</v>
      </c>
      <c r="K54" s="43">
        <v>67.641300000000001</v>
      </c>
      <c r="L54" s="45">
        <v>1587</v>
      </c>
      <c r="M54" s="43">
        <v>20.623799999999999</v>
      </c>
      <c r="N54" s="45">
        <v>10</v>
      </c>
      <c r="O54" s="43">
        <v>0.13</v>
      </c>
      <c r="P54" s="49">
        <v>329</v>
      </c>
      <c r="Q54" s="42">
        <v>4.2755000000000001</v>
      </c>
      <c r="R54" s="48">
        <v>1680</v>
      </c>
      <c r="S54" s="47">
        <v>21.450500000000002</v>
      </c>
      <c r="T54" s="41">
        <v>137</v>
      </c>
      <c r="U54" s="42">
        <v>1.7492300000000001</v>
      </c>
      <c r="V54" s="41">
        <v>193</v>
      </c>
      <c r="W54" s="42">
        <v>2.4641999999999999</v>
      </c>
      <c r="X54" s="25">
        <v>1971</v>
      </c>
      <c r="Y54" s="26">
        <v>100</v>
      </c>
      <c r="Z54" s="107"/>
    </row>
    <row r="55" spans="1:26" s="24" customFormat="1" ht="15" customHeight="1" x14ac:dyDescent="0.2">
      <c r="A55" s="94" t="s">
        <v>19</v>
      </c>
      <c r="B55" s="66" t="s">
        <v>67</v>
      </c>
      <c r="C55" s="64">
        <v>3065</v>
      </c>
      <c r="D55" s="72">
        <v>130</v>
      </c>
      <c r="E55" s="73">
        <v>4.4368999999999996</v>
      </c>
      <c r="F55" s="74">
        <v>28</v>
      </c>
      <c r="G55" s="73">
        <v>0.9556</v>
      </c>
      <c r="H55" s="75">
        <v>768</v>
      </c>
      <c r="I55" s="73">
        <v>26.211600000000001</v>
      </c>
      <c r="J55" s="75">
        <v>410</v>
      </c>
      <c r="K55" s="73">
        <v>13.9932</v>
      </c>
      <c r="L55" s="74">
        <v>1223</v>
      </c>
      <c r="M55" s="73">
        <v>41.740600000000001</v>
      </c>
      <c r="N55" s="74">
        <v>40</v>
      </c>
      <c r="O55" s="73">
        <v>1.3652</v>
      </c>
      <c r="P55" s="77">
        <v>331</v>
      </c>
      <c r="Q55" s="69">
        <v>11.296900000000001</v>
      </c>
      <c r="R55" s="71">
        <v>891</v>
      </c>
      <c r="S55" s="70">
        <v>29.0701</v>
      </c>
      <c r="T55" s="72">
        <v>135</v>
      </c>
      <c r="U55" s="69">
        <v>4.4045699999999997</v>
      </c>
      <c r="V55" s="72">
        <v>259</v>
      </c>
      <c r="W55" s="69">
        <v>8.4502000000000006</v>
      </c>
      <c r="X55" s="80">
        <v>2305</v>
      </c>
      <c r="Y55" s="81">
        <v>100</v>
      </c>
      <c r="Z55" s="107"/>
    </row>
    <row r="56" spans="1:26" s="24" customFormat="1" ht="15" customHeight="1" x14ac:dyDescent="0.2">
      <c r="A56" s="94" t="s">
        <v>19</v>
      </c>
      <c r="B56" s="65" t="s">
        <v>68</v>
      </c>
      <c r="C56" s="40">
        <v>2107</v>
      </c>
      <c r="D56" s="41">
        <v>1</v>
      </c>
      <c r="E56" s="43">
        <v>4.8099999999999997E-2</v>
      </c>
      <c r="F56" s="45">
        <v>5</v>
      </c>
      <c r="G56" s="43">
        <v>0.2407</v>
      </c>
      <c r="H56" s="45">
        <v>18</v>
      </c>
      <c r="I56" s="43">
        <v>0.86660000000000004</v>
      </c>
      <c r="J56" s="44">
        <v>287</v>
      </c>
      <c r="K56" s="43">
        <v>13.818</v>
      </c>
      <c r="L56" s="45">
        <v>1705</v>
      </c>
      <c r="M56" s="43">
        <v>82.089600000000004</v>
      </c>
      <c r="N56" s="44">
        <v>1</v>
      </c>
      <c r="O56" s="43">
        <v>4.8099999999999997E-2</v>
      </c>
      <c r="P56" s="46">
        <v>60</v>
      </c>
      <c r="Q56" s="42">
        <v>2.8887999999999998</v>
      </c>
      <c r="R56" s="48">
        <v>492</v>
      </c>
      <c r="S56" s="47">
        <v>23.3507</v>
      </c>
      <c r="T56" s="48">
        <v>30</v>
      </c>
      <c r="U56" s="42">
        <v>1.4238299999999999</v>
      </c>
      <c r="V56" s="48">
        <v>6</v>
      </c>
      <c r="W56" s="42">
        <v>0.2848</v>
      </c>
      <c r="X56" s="25">
        <v>720</v>
      </c>
      <c r="Y56" s="26">
        <v>100</v>
      </c>
      <c r="Z56" s="107"/>
    </row>
    <row r="57" spans="1:26" s="24" customFormat="1" ht="15" customHeight="1" x14ac:dyDescent="0.2">
      <c r="A57" s="94" t="s">
        <v>19</v>
      </c>
      <c r="B57" s="66" t="s">
        <v>69</v>
      </c>
      <c r="C57" s="64">
        <v>4079</v>
      </c>
      <c r="D57" s="72">
        <v>112</v>
      </c>
      <c r="E57" s="73">
        <v>2.7675000000000001</v>
      </c>
      <c r="F57" s="75">
        <v>23</v>
      </c>
      <c r="G57" s="73">
        <v>0.56830000000000003</v>
      </c>
      <c r="H57" s="74">
        <v>441</v>
      </c>
      <c r="I57" s="73">
        <v>10.897</v>
      </c>
      <c r="J57" s="74">
        <v>2359</v>
      </c>
      <c r="K57" s="73">
        <v>58.290100000000002</v>
      </c>
      <c r="L57" s="74">
        <v>899</v>
      </c>
      <c r="M57" s="73">
        <v>22.213999999999999</v>
      </c>
      <c r="N57" s="74">
        <v>5</v>
      </c>
      <c r="O57" s="73">
        <v>0.1235</v>
      </c>
      <c r="P57" s="77">
        <v>208</v>
      </c>
      <c r="Q57" s="69">
        <v>5.1395999999999997</v>
      </c>
      <c r="R57" s="71">
        <v>1246</v>
      </c>
      <c r="S57" s="70">
        <v>30.546700000000001</v>
      </c>
      <c r="T57" s="71">
        <v>32</v>
      </c>
      <c r="U57" s="69">
        <v>0.78451000000000004</v>
      </c>
      <c r="V57" s="71">
        <v>124</v>
      </c>
      <c r="W57" s="69">
        <v>3.04</v>
      </c>
      <c r="X57" s="80">
        <v>2232</v>
      </c>
      <c r="Y57" s="81">
        <v>100</v>
      </c>
      <c r="Z57" s="107"/>
    </row>
    <row r="58" spans="1:26" s="24" customFormat="1" ht="15" customHeight="1" thickBot="1" x14ac:dyDescent="0.25">
      <c r="A58" s="94" t="s">
        <v>19</v>
      </c>
      <c r="B58" s="27" t="s">
        <v>70</v>
      </c>
      <c r="C58" s="51">
        <v>236</v>
      </c>
      <c r="D58" s="54">
        <v>36</v>
      </c>
      <c r="E58" s="55">
        <v>15.384600000000001</v>
      </c>
      <c r="F58" s="56">
        <v>1</v>
      </c>
      <c r="G58" s="55">
        <v>0.4274</v>
      </c>
      <c r="H58" s="57">
        <v>33</v>
      </c>
      <c r="I58" s="55">
        <v>14.102600000000001</v>
      </c>
      <c r="J58" s="56">
        <v>1</v>
      </c>
      <c r="K58" s="55">
        <v>0.4274</v>
      </c>
      <c r="L58" s="56">
        <v>157</v>
      </c>
      <c r="M58" s="55">
        <v>67.093999999999994</v>
      </c>
      <c r="N58" s="56">
        <v>1</v>
      </c>
      <c r="O58" s="55">
        <v>0.4274</v>
      </c>
      <c r="P58" s="79">
        <v>5</v>
      </c>
      <c r="Q58" s="53">
        <v>2.1368</v>
      </c>
      <c r="R58" s="52">
        <v>46</v>
      </c>
      <c r="S58" s="58">
        <v>19.491499999999998</v>
      </c>
      <c r="T58" s="52">
        <v>2</v>
      </c>
      <c r="U58" s="53">
        <v>0.84745999999999999</v>
      </c>
      <c r="V58" s="52">
        <v>4</v>
      </c>
      <c r="W58" s="53">
        <v>1.6949000000000001</v>
      </c>
      <c r="X58" s="28">
        <v>365</v>
      </c>
      <c r="Y58" s="29">
        <v>100</v>
      </c>
      <c r="Z58" s="107"/>
    </row>
    <row r="59" spans="1:26" s="107" customFormat="1" ht="15" customHeight="1" x14ac:dyDescent="0.2">
      <c r="A59" s="94"/>
      <c r="B59" s="103"/>
      <c r="C59" s="104"/>
      <c r="D59" s="104"/>
      <c r="E59" s="104"/>
      <c r="F59" s="104"/>
      <c r="G59" s="104"/>
      <c r="H59" s="104"/>
      <c r="I59" s="104"/>
      <c r="J59" s="104"/>
      <c r="K59" s="104"/>
      <c r="L59" s="104"/>
      <c r="M59" s="104"/>
      <c r="N59" s="104"/>
      <c r="O59" s="104"/>
      <c r="P59" s="104"/>
      <c r="Q59" s="104"/>
      <c r="R59" s="104"/>
      <c r="S59" s="104"/>
      <c r="T59" s="104"/>
      <c r="U59" s="104"/>
      <c r="V59" s="105"/>
      <c r="W59" s="106"/>
      <c r="X59" s="104"/>
      <c r="Y59" s="104"/>
    </row>
    <row r="60" spans="1:26" s="107" customFormat="1" ht="15" customHeight="1" x14ac:dyDescent="0.2">
      <c r="A60" s="94"/>
      <c r="B60" s="103" t="s">
        <v>71</v>
      </c>
      <c r="C60" s="105"/>
      <c r="D60" s="105"/>
      <c r="E60" s="105"/>
      <c r="F60" s="105"/>
      <c r="G60" s="105"/>
      <c r="H60" s="104"/>
      <c r="I60" s="104"/>
      <c r="J60" s="104"/>
      <c r="K60" s="104"/>
      <c r="L60" s="104"/>
      <c r="M60" s="104"/>
      <c r="N60" s="104"/>
      <c r="O60" s="104"/>
      <c r="P60" s="104"/>
      <c r="Q60" s="104"/>
      <c r="R60" s="104"/>
      <c r="S60" s="104"/>
      <c r="T60" s="104"/>
      <c r="U60" s="104"/>
      <c r="V60" s="105"/>
      <c r="W60" s="105"/>
      <c r="X60" s="104"/>
      <c r="Y60" s="104"/>
    </row>
    <row r="61" spans="1:26" s="107" customFormat="1" ht="15" customHeight="1" x14ac:dyDescent="0.2">
      <c r="A61" s="94"/>
      <c r="B61" s="108" t="s">
        <v>72</v>
      </c>
      <c r="C61" s="105"/>
      <c r="D61" s="105"/>
      <c r="E61" s="105"/>
      <c r="F61" s="105"/>
      <c r="G61" s="105"/>
      <c r="H61" s="104"/>
      <c r="I61" s="104"/>
      <c r="J61" s="104"/>
      <c r="K61" s="104"/>
      <c r="L61" s="104"/>
      <c r="M61" s="104"/>
      <c r="N61" s="104"/>
      <c r="O61" s="104"/>
      <c r="P61" s="104"/>
      <c r="Q61" s="104"/>
      <c r="R61" s="104"/>
      <c r="S61" s="104"/>
      <c r="T61" s="104"/>
      <c r="U61" s="104"/>
      <c r="V61" s="105"/>
      <c r="W61" s="105"/>
      <c r="X61" s="104"/>
      <c r="Y61" s="104"/>
    </row>
    <row r="62" spans="1:26" s="107" customFormat="1" ht="15" customHeight="1" x14ac:dyDescent="0.2">
      <c r="A62" s="94"/>
      <c r="B62" s="108" t="s">
        <v>73</v>
      </c>
      <c r="C62" s="105"/>
      <c r="D62" s="105"/>
      <c r="E62" s="105"/>
      <c r="F62" s="105"/>
      <c r="G62" s="105"/>
      <c r="H62" s="104"/>
      <c r="I62" s="104"/>
      <c r="J62" s="104"/>
      <c r="K62" s="104"/>
      <c r="L62" s="104"/>
      <c r="M62" s="104"/>
      <c r="N62" s="104"/>
      <c r="O62" s="104"/>
      <c r="P62" s="104"/>
      <c r="Q62" s="104"/>
      <c r="R62" s="104"/>
      <c r="S62" s="104"/>
      <c r="T62" s="104"/>
      <c r="U62" s="104"/>
      <c r="V62" s="105"/>
      <c r="W62" s="105"/>
      <c r="X62" s="104"/>
      <c r="Y62" s="104"/>
    </row>
    <row r="63" spans="1:26" s="107" customFormat="1" ht="15" customHeight="1" x14ac:dyDescent="0.2">
      <c r="A63" s="94"/>
      <c r="B63" s="108" t="str">
        <f>CONCATENATE("NOTE: Table reads (for US Totals):  Of all ", C68," public school female students with and without disabilities who received ", LOWER(A7), ", ",D68," (",TEXT(U7,"0.0"),"%) were served solely under Section 504 and ", F68," (",TEXT(S7,"0.0"),"%) were served under IDEA.")</f>
        <v>NOTE: Table reads (for US Totals):  Of all 262,443 public school female students with and without disabilities who received more than one out-of-school suspension, 5,980 (2.3%) were served solely under Section 504 and 51,540 (19.6%) were served under IDEA.</v>
      </c>
      <c r="C63" s="105"/>
      <c r="D63" s="105"/>
      <c r="E63" s="105"/>
      <c r="F63" s="105"/>
      <c r="G63" s="105"/>
      <c r="H63" s="104"/>
      <c r="I63" s="104"/>
      <c r="J63" s="104"/>
      <c r="K63" s="104"/>
      <c r="L63" s="104"/>
      <c r="M63" s="104"/>
      <c r="N63" s="104"/>
      <c r="O63" s="104"/>
      <c r="P63" s="104"/>
      <c r="Q63" s="104"/>
      <c r="R63" s="104"/>
      <c r="S63" s="104"/>
      <c r="T63" s="104"/>
      <c r="U63" s="104"/>
      <c r="V63" s="105"/>
      <c r="W63" s="106"/>
      <c r="X63" s="104"/>
      <c r="Y63" s="104"/>
    </row>
    <row r="64" spans="1:26" s="107" customFormat="1" ht="15" customHeight="1" x14ac:dyDescent="0.2">
      <c r="A64" s="94"/>
      <c r="B64" s="108" t="str">
        <f>CONCATENATE("            Table reads (for US Race/Ethnicity):  Of all ",TEXT(A3,"#,##0")," public school female students without and with disabilities served under IDEA who received ",LOWER(A7), ", ",TEXT(D7,"#,##0")," (",TEXT(E7,"0.0"),"%) were American Indian or Alaska Native.")</f>
        <v xml:space="preserve">            Table reads (for US Race/Ethnicity):  Of all 256,463 public school female students without and with disabilities served under IDEA who received more than one out-of-school suspension, 4,109 (1.6%) were American Indian or Alaska Native.</v>
      </c>
      <c r="C64" s="105"/>
      <c r="D64" s="105"/>
      <c r="E64" s="105"/>
      <c r="F64" s="105"/>
      <c r="G64" s="105"/>
      <c r="H64" s="104"/>
      <c r="I64" s="104"/>
      <c r="J64" s="104"/>
      <c r="K64" s="104"/>
      <c r="L64" s="104"/>
      <c r="M64" s="104"/>
      <c r="N64" s="104"/>
      <c r="O64" s="104"/>
      <c r="P64" s="104"/>
      <c r="Q64" s="104"/>
      <c r="R64" s="104"/>
      <c r="S64" s="104"/>
      <c r="T64" s="104"/>
      <c r="U64" s="104"/>
      <c r="V64" s="105"/>
      <c r="W64" s="105"/>
      <c r="X64" s="104"/>
      <c r="Y64" s="104"/>
    </row>
    <row r="65" spans="1:25" s="107" customFormat="1" ht="15" customHeight="1" x14ac:dyDescent="0.2">
      <c r="A65" s="94"/>
      <c r="B65" s="115" t="s">
        <v>74</v>
      </c>
      <c r="C65" s="115"/>
      <c r="D65" s="115"/>
      <c r="E65" s="115"/>
      <c r="F65" s="115"/>
      <c r="G65" s="115"/>
      <c r="H65" s="115"/>
      <c r="I65" s="115"/>
      <c r="J65" s="115"/>
      <c r="K65" s="115"/>
      <c r="L65" s="115"/>
      <c r="M65" s="115"/>
      <c r="N65" s="115"/>
      <c r="O65" s="115"/>
      <c r="P65" s="115"/>
      <c r="Q65" s="115"/>
      <c r="R65" s="115"/>
      <c r="S65" s="115"/>
      <c r="T65" s="115"/>
      <c r="U65" s="115"/>
      <c r="V65" s="115"/>
      <c r="W65" s="115"/>
      <c r="X65" s="104"/>
      <c r="Y65" s="104"/>
    </row>
    <row r="66" spans="1:25" s="107" customFormat="1" ht="14.1" customHeight="1" x14ac:dyDescent="0.2">
      <c r="A66" s="95"/>
      <c r="B66" s="115" t="s">
        <v>75</v>
      </c>
      <c r="C66" s="115"/>
      <c r="D66" s="115"/>
      <c r="E66" s="115"/>
      <c r="F66" s="115"/>
      <c r="G66" s="115"/>
      <c r="H66" s="115"/>
      <c r="I66" s="115"/>
      <c r="J66" s="115"/>
      <c r="K66" s="115"/>
      <c r="L66" s="115"/>
      <c r="M66" s="115"/>
      <c r="N66" s="115"/>
      <c r="O66" s="115"/>
      <c r="P66" s="115"/>
      <c r="Q66" s="115"/>
      <c r="R66" s="115"/>
      <c r="S66" s="115"/>
      <c r="T66" s="115"/>
      <c r="U66" s="115"/>
      <c r="V66" s="115"/>
      <c r="W66" s="115"/>
      <c r="X66" s="109"/>
      <c r="Y66" s="34"/>
    </row>
    <row r="67" spans="1:25" s="95" customFormat="1" ht="15" customHeight="1" x14ac:dyDescent="0.2">
      <c r="A67" s="96"/>
      <c r="B67" s="99"/>
      <c r="C67" s="99"/>
      <c r="D67" s="99"/>
      <c r="E67" s="99"/>
      <c r="F67" s="99"/>
      <c r="G67" s="99"/>
      <c r="H67" s="99"/>
      <c r="I67" s="99"/>
      <c r="J67" s="99"/>
      <c r="K67" s="99"/>
      <c r="L67" s="99"/>
      <c r="M67" s="99"/>
      <c r="N67" s="99"/>
      <c r="O67" s="99"/>
      <c r="P67" s="99"/>
      <c r="Q67" s="99"/>
      <c r="R67" s="99"/>
      <c r="S67" s="99"/>
      <c r="T67" s="99"/>
      <c r="U67" s="99"/>
      <c r="V67" s="61"/>
      <c r="W67" s="62"/>
      <c r="X67" s="99"/>
      <c r="Y67" s="99"/>
    </row>
    <row r="68" spans="1:25" s="95" customFormat="1" x14ac:dyDescent="0.2">
      <c r="A68" s="96"/>
      <c r="B68" s="110"/>
      <c r="C68" s="60" t="str">
        <f>IF(ISTEXT(C7),LEFT(C7,3),TEXT(C7,"#,##0"))</f>
        <v>262,443</v>
      </c>
      <c r="D68" s="60" t="str">
        <f>IF(ISTEXT(T7),LEFT(T7,3),TEXT(T7,"#,##0"))</f>
        <v>5,980</v>
      </c>
      <c r="E68" s="60"/>
      <c r="F68" s="60" t="str">
        <f>IF(ISTEXT(R7),LEFT(R7,3),TEXT(R7,"#,##0"))</f>
        <v>51,540</v>
      </c>
      <c r="G68" s="60"/>
      <c r="H68" s="60" t="str">
        <f>IF(ISTEXT(D7),LEFT(D7,3),TEXT(D7,"#,##0"))</f>
        <v>4,109</v>
      </c>
      <c r="I68" s="61"/>
      <c r="J68" s="61"/>
      <c r="K68" s="61"/>
      <c r="L68" s="61"/>
      <c r="M68" s="61"/>
      <c r="N68" s="61"/>
      <c r="O68" s="61"/>
      <c r="P68" s="61"/>
      <c r="Q68" s="61"/>
      <c r="R68" s="61"/>
      <c r="S68" s="61"/>
      <c r="T68" s="61"/>
      <c r="U68" s="61"/>
      <c r="V68" s="61"/>
      <c r="W68" s="62"/>
      <c r="X68" s="99"/>
      <c r="Y68" s="99"/>
    </row>
    <row r="69" spans="1:25" s="62" customFormat="1" ht="15" customHeight="1" x14ac:dyDescent="0.2">
      <c r="B69" s="99"/>
      <c r="C69" s="99"/>
      <c r="D69" s="99"/>
      <c r="E69" s="99"/>
      <c r="F69" s="99"/>
      <c r="G69" s="99"/>
      <c r="H69" s="99"/>
      <c r="I69" s="99"/>
      <c r="J69" s="99"/>
      <c r="K69" s="99"/>
      <c r="L69" s="99"/>
      <c r="M69" s="99"/>
      <c r="N69" s="99"/>
      <c r="O69" s="99"/>
      <c r="P69" s="99"/>
      <c r="Q69" s="99"/>
      <c r="R69" s="99"/>
      <c r="S69" s="99"/>
      <c r="T69" s="99"/>
      <c r="U69" s="99"/>
      <c r="V69" s="61"/>
      <c r="X69" s="61"/>
      <c r="Y69" s="61"/>
    </row>
    <row r="70" spans="1:25" s="95" customFormat="1" x14ac:dyDescent="0.2">
      <c r="A70" s="96"/>
      <c r="B70" s="99"/>
      <c r="C70" s="99"/>
      <c r="D70" s="99"/>
      <c r="E70" s="99"/>
      <c r="F70" s="99"/>
      <c r="G70" s="99"/>
      <c r="H70" s="99"/>
      <c r="I70" s="99"/>
      <c r="J70" s="99"/>
      <c r="K70" s="99"/>
      <c r="L70" s="99"/>
      <c r="M70" s="99"/>
      <c r="N70" s="99"/>
      <c r="O70" s="99"/>
      <c r="P70" s="99"/>
      <c r="Q70" s="99"/>
      <c r="R70" s="99"/>
      <c r="S70" s="99"/>
      <c r="T70" s="99"/>
      <c r="U70" s="99"/>
      <c r="V70" s="61"/>
      <c r="W70" s="62"/>
      <c r="X70" s="99"/>
      <c r="Y70" s="99"/>
    </row>
    <row r="71" spans="1:25" s="95" customFormat="1" x14ac:dyDescent="0.2">
      <c r="A71" s="96"/>
      <c r="B71" s="99"/>
      <c r="C71" s="99"/>
      <c r="D71" s="99"/>
      <c r="E71" s="99"/>
      <c r="F71" s="99"/>
      <c r="G71" s="99"/>
      <c r="H71" s="99"/>
      <c r="I71" s="99"/>
      <c r="J71" s="99"/>
      <c r="K71" s="99"/>
      <c r="L71" s="99"/>
      <c r="M71" s="99"/>
      <c r="N71" s="99"/>
      <c r="O71" s="99"/>
      <c r="P71" s="99"/>
      <c r="Q71" s="99"/>
      <c r="R71" s="99"/>
      <c r="S71" s="99"/>
      <c r="T71" s="99"/>
      <c r="U71" s="99"/>
      <c r="V71" s="61"/>
      <c r="W71" s="62"/>
      <c r="X71" s="99"/>
      <c r="Y71" s="99"/>
    </row>
    <row r="72" spans="1:25" s="95" customFormat="1" x14ac:dyDescent="0.2">
      <c r="A72" s="96"/>
      <c r="B72" s="99"/>
      <c r="C72" s="99"/>
      <c r="D72" s="99"/>
      <c r="E72" s="99"/>
      <c r="F72" s="99"/>
      <c r="G72" s="99"/>
      <c r="H72" s="99"/>
      <c r="I72" s="99"/>
      <c r="J72" s="99"/>
      <c r="K72" s="99"/>
      <c r="L72" s="99"/>
      <c r="M72" s="99"/>
      <c r="N72" s="99"/>
      <c r="O72" s="99"/>
      <c r="P72" s="99"/>
      <c r="Q72" s="99"/>
      <c r="R72" s="99"/>
      <c r="S72" s="99"/>
      <c r="T72" s="99"/>
      <c r="U72" s="99"/>
      <c r="V72" s="61"/>
      <c r="W72" s="62"/>
      <c r="X72" s="99"/>
      <c r="Y72" s="99"/>
    </row>
    <row r="73" spans="1:25" s="95" customFormat="1" x14ac:dyDescent="0.2">
      <c r="A73" s="96"/>
      <c r="B73" s="99"/>
      <c r="C73" s="99"/>
      <c r="D73" s="99"/>
      <c r="E73" s="99"/>
      <c r="F73" s="99"/>
      <c r="G73" s="99"/>
      <c r="H73" s="99"/>
      <c r="I73" s="99"/>
      <c r="J73" s="99"/>
      <c r="K73" s="99"/>
      <c r="L73" s="99"/>
      <c r="M73" s="99"/>
      <c r="N73" s="99"/>
      <c r="O73" s="99"/>
      <c r="P73" s="99"/>
      <c r="Q73" s="99"/>
      <c r="R73" s="99"/>
      <c r="S73" s="99"/>
      <c r="T73" s="99"/>
      <c r="U73" s="99"/>
      <c r="V73" s="61"/>
      <c r="W73" s="62"/>
      <c r="X73" s="99"/>
      <c r="Y73" s="99"/>
    </row>
    <row r="74" spans="1:25" s="95" customFormat="1" x14ac:dyDescent="0.2">
      <c r="A74" s="96"/>
      <c r="B74" s="99"/>
      <c r="C74" s="99"/>
      <c r="D74" s="99"/>
      <c r="E74" s="99"/>
      <c r="F74" s="99"/>
      <c r="G74" s="99"/>
      <c r="H74" s="99"/>
      <c r="I74" s="99"/>
      <c r="J74" s="99"/>
      <c r="K74" s="99"/>
      <c r="L74" s="99"/>
      <c r="M74" s="99"/>
      <c r="N74" s="99"/>
      <c r="O74" s="99"/>
      <c r="P74" s="99"/>
      <c r="Q74" s="99"/>
      <c r="R74" s="99"/>
      <c r="S74" s="99"/>
      <c r="T74" s="99"/>
      <c r="U74" s="99"/>
      <c r="V74" s="61"/>
      <c r="W74" s="62"/>
      <c r="X74" s="99"/>
      <c r="Y74" s="99"/>
    </row>
    <row r="75" spans="1:25" s="95" customFormat="1" x14ac:dyDescent="0.2">
      <c r="A75" s="96"/>
      <c r="B75" s="99"/>
      <c r="C75" s="99"/>
      <c r="D75" s="99"/>
      <c r="E75" s="99"/>
      <c r="F75" s="99"/>
      <c r="G75" s="99"/>
      <c r="H75" s="99"/>
      <c r="I75" s="99"/>
      <c r="J75" s="99"/>
      <c r="K75" s="99"/>
      <c r="L75" s="99"/>
      <c r="M75" s="99"/>
      <c r="N75" s="99"/>
      <c r="O75" s="99"/>
      <c r="P75" s="99"/>
      <c r="Q75" s="99"/>
      <c r="R75" s="99"/>
      <c r="S75" s="99"/>
      <c r="T75" s="99"/>
      <c r="U75" s="99"/>
      <c r="V75" s="61"/>
      <c r="W75" s="62"/>
      <c r="X75" s="99"/>
      <c r="Y75" s="99"/>
    </row>
    <row r="76" spans="1:25" s="95" customFormat="1" x14ac:dyDescent="0.2">
      <c r="A76" s="96"/>
      <c r="B76" s="99"/>
      <c r="C76" s="99"/>
      <c r="D76" s="99"/>
      <c r="E76" s="99"/>
      <c r="F76" s="99"/>
      <c r="G76" s="99"/>
      <c r="H76" s="99"/>
      <c r="I76" s="99"/>
      <c r="J76" s="99"/>
      <c r="K76" s="99"/>
      <c r="L76" s="99"/>
      <c r="M76" s="99"/>
      <c r="N76" s="99"/>
      <c r="O76" s="99"/>
      <c r="P76" s="99"/>
      <c r="Q76" s="99"/>
      <c r="R76" s="99"/>
      <c r="S76" s="99"/>
      <c r="T76" s="99"/>
      <c r="U76" s="99"/>
      <c r="V76" s="61"/>
      <c r="W76" s="62"/>
      <c r="X76" s="99"/>
      <c r="Y76" s="99"/>
    </row>
    <row r="77" spans="1:25" s="95" customFormat="1" x14ac:dyDescent="0.2">
      <c r="A77" s="96"/>
      <c r="B77" s="99"/>
      <c r="C77" s="99"/>
      <c r="D77" s="99"/>
      <c r="E77" s="99"/>
      <c r="F77" s="99"/>
      <c r="G77" s="99"/>
      <c r="H77" s="99"/>
      <c r="I77" s="99"/>
      <c r="J77" s="99"/>
      <c r="K77" s="99"/>
      <c r="L77" s="99"/>
      <c r="M77" s="99"/>
      <c r="N77" s="99"/>
      <c r="O77" s="99"/>
      <c r="P77" s="99"/>
      <c r="Q77" s="99"/>
      <c r="R77" s="99"/>
      <c r="S77" s="99"/>
      <c r="T77" s="99"/>
      <c r="U77" s="99"/>
      <c r="V77" s="61"/>
      <c r="W77" s="62"/>
      <c r="X77" s="99"/>
      <c r="Y77" s="99"/>
    </row>
    <row r="78" spans="1:25" s="95" customFormat="1" x14ac:dyDescent="0.2">
      <c r="A78" s="96"/>
      <c r="B78" s="99"/>
      <c r="C78" s="99"/>
      <c r="D78" s="99"/>
      <c r="E78" s="99"/>
      <c r="F78" s="99"/>
      <c r="G78" s="99"/>
      <c r="H78" s="99"/>
      <c r="I78" s="99"/>
      <c r="J78" s="99"/>
      <c r="K78" s="99"/>
      <c r="L78" s="99"/>
      <c r="M78" s="99"/>
      <c r="N78" s="99"/>
      <c r="O78" s="99"/>
      <c r="P78" s="99"/>
      <c r="Q78" s="99"/>
      <c r="R78" s="99"/>
      <c r="S78" s="99"/>
      <c r="T78" s="99"/>
      <c r="U78" s="99"/>
      <c r="V78" s="61"/>
      <c r="W78" s="62"/>
      <c r="X78" s="99"/>
      <c r="Y78" s="99"/>
    </row>
    <row r="79" spans="1:25" s="95" customFormat="1" x14ac:dyDescent="0.2">
      <c r="A79" s="96"/>
      <c r="B79" s="99"/>
      <c r="C79" s="99"/>
      <c r="D79" s="99"/>
      <c r="E79" s="99"/>
      <c r="F79" s="99"/>
      <c r="G79" s="99"/>
      <c r="H79" s="99"/>
      <c r="I79" s="99"/>
      <c r="J79" s="99"/>
      <c r="K79" s="99"/>
      <c r="L79" s="99"/>
      <c r="M79" s="99"/>
      <c r="N79" s="99"/>
      <c r="O79" s="99"/>
      <c r="P79" s="99"/>
      <c r="Q79" s="99"/>
      <c r="R79" s="99"/>
      <c r="S79" s="99"/>
      <c r="T79" s="99"/>
      <c r="U79" s="99"/>
      <c r="V79" s="61"/>
      <c r="W79" s="62"/>
      <c r="X79" s="99"/>
      <c r="Y79" s="99"/>
    </row>
    <row r="80" spans="1:25" s="95" customFormat="1" x14ac:dyDescent="0.2">
      <c r="A80" s="96"/>
      <c r="B80" s="99"/>
      <c r="C80" s="99"/>
      <c r="D80" s="99"/>
      <c r="E80" s="99"/>
      <c r="F80" s="99"/>
      <c r="G80" s="99"/>
      <c r="H80" s="99"/>
      <c r="I80" s="99"/>
      <c r="J80" s="99"/>
      <c r="K80" s="99"/>
      <c r="L80" s="99"/>
      <c r="M80" s="99"/>
      <c r="N80" s="99"/>
      <c r="O80" s="99"/>
      <c r="P80" s="99"/>
      <c r="Q80" s="99"/>
      <c r="R80" s="99"/>
      <c r="S80" s="99"/>
      <c r="T80" s="99"/>
      <c r="U80" s="99"/>
      <c r="V80" s="61"/>
      <c r="W80" s="62"/>
      <c r="X80" s="99"/>
      <c r="Y80" s="99"/>
    </row>
  </sheetData>
  <sortState ref="B8:Y58">
    <sortCondition ref="B8:B58"/>
  </sortState>
  <mergeCells count="16">
    <mergeCell ref="X4:X5"/>
    <mergeCell ref="Y4:Y5"/>
    <mergeCell ref="D5:E5"/>
    <mergeCell ref="F5:G5"/>
    <mergeCell ref="H5:I5"/>
    <mergeCell ref="J5:K5"/>
    <mergeCell ref="L5:M5"/>
    <mergeCell ref="N5:O5"/>
    <mergeCell ref="P5:Q5"/>
    <mergeCell ref="B2:W2"/>
    <mergeCell ref="B4:B5"/>
    <mergeCell ref="C4:C5"/>
    <mergeCell ref="T4:U5"/>
    <mergeCell ref="R4:S5"/>
    <mergeCell ref="D4:Q4"/>
    <mergeCell ref="V4:W5"/>
  </mergeCells>
  <pageMargins left="0.7" right="0.7"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showGridLines="0" zoomScale="80" zoomScaleNormal="80" workbookViewId="0"/>
  </sheetViews>
  <sheetFormatPr defaultColWidth="10.140625" defaultRowHeight="15" customHeight="1" x14ac:dyDescent="0.2"/>
  <cols>
    <col min="1" max="1" width="2.85546875" style="37"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16384" width="10.140625" style="39"/>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118" t="str">
        <f>CONCATENATE("Number and percentage of public school students with disabilities receiving ",LOWER(A7), " by race/ethnicity, disability status, and English proficiency, by state: School Year 2015-16")</f>
        <v>Number and percentage of public school students with disabilities receiving more than one out-of-school suspension by race/ethnicity, disability status, and English proficiency, by state: School Year 2015-16</v>
      </c>
      <c r="C2" s="118"/>
      <c r="D2" s="118"/>
      <c r="E2" s="118"/>
      <c r="F2" s="118"/>
      <c r="G2" s="118"/>
      <c r="H2" s="118"/>
      <c r="I2" s="118"/>
      <c r="J2" s="118"/>
      <c r="K2" s="118"/>
      <c r="L2" s="118"/>
      <c r="M2" s="118"/>
      <c r="N2" s="118"/>
      <c r="O2" s="118"/>
      <c r="P2" s="118"/>
      <c r="Q2" s="118"/>
      <c r="R2" s="118"/>
      <c r="S2" s="118"/>
      <c r="T2" s="118"/>
      <c r="U2" s="118"/>
      <c r="V2" s="118"/>
      <c r="W2" s="118"/>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21" t="s">
        <v>0</v>
      </c>
      <c r="C4" s="123" t="s">
        <v>81</v>
      </c>
      <c r="D4" s="125" t="s">
        <v>3</v>
      </c>
      <c r="E4" s="126"/>
      <c r="F4" s="125" t="s">
        <v>2</v>
      </c>
      <c r="G4" s="126"/>
      <c r="H4" s="136" t="s">
        <v>80</v>
      </c>
      <c r="I4" s="137"/>
      <c r="J4" s="137"/>
      <c r="K4" s="137"/>
      <c r="L4" s="137"/>
      <c r="M4" s="137"/>
      <c r="N4" s="137"/>
      <c r="O4" s="137"/>
      <c r="P4" s="137"/>
      <c r="Q4" s="137"/>
      <c r="R4" s="137"/>
      <c r="S4" s="137"/>
      <c r="T4" s="137"/>
      <c r="U4" s="138"/>
      <c r="V4" s="125" t="s">
        <v>79</v>
      </c>
      <c r="W4" s="126"/>
      <c r="X4" s="119" t="s">
        <v>5</v>
      </c>
      <c r="Y4" s="129" t="s">
        <v>6</v>
      </c>
    </row>
    <row r="5" spans="1:25" s="12" customFormat="1" ht="24.95" customHeight="1" x14ac:dyDescent="0.2">
      <c r="A5" s="11"/>
      <c r="B5" s="122"/>
      <c r="C5" s="124"/>
      <c r="D5" s="127"/>
      <c r="E5" s="128"/>
      <c r="F5" s="127"/>
      <c r="G5" s="128"/>
      <c r="H5" s="131" t="s">
        <v>7</v>
      </c>
      <c r="I5" s="132"/>
      <c r="J5" s="133" t="s">
        <v>8</v>
      </c>
      <c r="K5" s="132"/>
      <c r="L5" s="134" t="s">
        <v>9</v>
      </c>
      <c r="M5" s="132"/>
      <c r="N5" s="134" t="s">
        <v>10</v>
      </c>
      <c r="O5" s="132"/>
      <c r="P5" s="134" t="s">
        <v>11</v>
      </c>
      <c r="Q5" s="132"/>
      <c r="R5" s="134" t="s">
        <v>12</v>
      </c>
      <c r="S5" s="132"/>
      <c r="T5" s="134" t="s">
        <v>13</v>
      </c>
      <c r="U5" s="135"/>
      <c r="V5" s="127"/>
      <c r="W5" s="128"/>
      <c r="X5" s="120"/>
      <c r="Y5" s="130"/>
    </row>
    <row r="6" spans="1:25" s="12" customFormat="1" ht="15" customHeight="1" thickBot="1" x14ac:dyDescent="0.25">
      <c r="A6" s="11"/>
      <c r="B6" s="13"/>
      <c r="C6" s="14"/>
      <c r="D6" s="15" t="s">
        <v>14</v>
      </c>
      <c r="E6" s="16" t="s">
        <v>16</v>
      </c>
      <c r="F6" s="15" t="s">
        <v>14</v>
      </c>
      <c r="G6" s="16" t="s">
        <v>16</v>
      </c>
      <c r="H6" s="15" t="s">
        <v>14</v>
      </c>
      <c r="I6" s="17" t="s">
        <v>15</v>
      </c>
      <c r="J6" s="18" t="s">
        <v>14</v>
      </c>
      <c r="K6" s="17" t="s">
        <v>15</v>
      </c>
      <c r="L6" s="18" t="s">
        <v>14</v>
      </c>
      <c r="M6" s="17" t="s">
        <v>15</v>
      </c>
      <c r="N6" s="18" t="s">
        <v>14</v>
      </c>
      <c r="O6" s="17" t="s">
        <v>15</v>
      </c>
      <c r="P6" s="18" t="s">
        <v>14</v>
      </c>
      <c r="Q6" s="17" t="s">
        <v>15</v>
      </c>
      <c r="R6" s="18" t="s">
        <v>14</v>
      </c>
      <c r="S6" s="17" t="s">
        <v>15</v>
      </c>
      <c r="T6" s="18" t="s">
        <v>14</v>
      </c>
      <c r="U6" s="19" t="s">
        <v>15</v>
      </c>
      <c r="V6" s="18" t="s">
        <v>14</v>
      </c>
      <c r="W6" s="16" t="s">
        <v>16</v>
      </c>
      <c r="X6" s="20"/>
      <c r="Y6" s="21"/>
    </row>
    <row r="7" spans="1:25" s="24" customFormat="1" ht="15" customHeight="1" x14ac:dyDescent="0.2">
      <c r="A7" s="22" t="s">
        <v>17</v>
      </c>
      <c r="B7" s="63" t="s">
        <v>18</v>
      </c>
      <c r="C7" s="64">
        <v>303078</v>
      </c>
      <c r="D7" s="68">
        <v>29645</v>
      </c>
      <c r="E7" s="69">
        <v>9.7812999999999999</v>
      </c>
      <c r="F7" s="68">
        <v>273433</v>
      </c>
      <c r="G7" s="70">
        <v>90.218699999999998</v>
      </c>
      <c r="H7" s="72">
        <v>3817</v>
      </c>
      <c r="I7" s="73">
        <v>1.3959999999999999</v>
      </c>
      <c r="J7" s="74">
        <v>1310</v>
      </c>
      <c r="K7" s="73">
        <v>0.47910000000000003</v>
      </c>
      <c r="L7" s="74">
        <v>47523</v>
      </c>
      <c r="M7" s="73">
        <v>17.380099999999999</v>
      </c>
      <c r="N7" s="74">
        <v>114321</v>
      </c>
      <c r="O7" s="73">
        <v>41.8095</v>
      </c>
      <c r="P7" s="74">
        <v>94499</v>
      </c>
      <c r="Q7" s="73">
        <v>34.560200000000002</v>
      </c>
      <c r="R7" s="75">
        <v>814</v>
      </c>
      <c r="S7" s="73">
        <v>0.29770000000000002</v>
      </c>
      <c r="T7" s="76">
        <v>11149</v>
      </c>
      <c r="U7" s="69">
        <v>4.0773999999999999</v>
      </c>
      <c r="V7" s="68">
        <v>17153</v>
      </c>
      <c r="W7" s="69">
        <v>5.6596000000000002</v>
      </c>
      <c r="X7" s="80">
        <v>96360</v>
      </c>
      <c r="Y7" s="81">
        <v>99.99</v>
      </c>
    </row>
    <row r="8" spans="1:25" s="24" customFormat="1" ht="15" customHeight="1" x14ac:dyDescent="0.2">
      <c r="A8" s="22" t="s">
        <v>19</v>
      </c>
      <c r="B8" s="65" t="s">
        <v>20</v>
      </c>
      <c r="C8" s="40">
        <v>4526</v>
      </c>
      <c r="D8" s="41">
        <v>169</v>
      </c>
      <c r="E8" s="42">
        <v>3.734</v>
      </c>
      <c r="F8" s="48">
        <v>4357</v>
      </c>
      <c r="G8" s="47">
        <v>96.266000000000005</v>
      </c>
      <c r="H8" s="41">
        <v>15</v>
      </c>
      <c r="I8" s="43">
        <v>0.34429999999999999</v>
      </c>
      <c r="J8" s="45">
        <v>6</v>
      </c>
      <c r="K8" s="43">
        <v>0.13769999999999999</v>
      </c>
      <c r="L8" s="44">
        <v>66</v>
      </c>
      <c r="M8" s="43">
        <v>1.5147999999999999</v>
      </c>
      <c r="N8" s="45">
        <v>3020</v>
      </c>
      <c r="O8" s="43">
        <v>69.313699999999997</v>
      </c>
      <c r="P8" s="45">
        <v>1222</v>
      </c>
      <c r="Q8" s="43">
        <v>28.046800000000001</v>
      </c>
      <c r="R8" s="45">
        <v>1</v>
      </c>
      <c r="S8" s="43">
        <v>2.3E-2</v>
      </c>
      <c r="T8" s="49">
        <v>27</v>
      </c>
      <c r="U8" s="42">
        <v>0.61970000000000003</v>
      </c>
      <c r="V8" s="41">
        <v>42</v>
      </c>
      <c r="W8" s="42">
        <v>0.92800000000000005</v>
      </c>
      <c r="X8" s="25">
        <v>1400</v>
      </c>
      <c r="Y8" s="26">
        <v>100</v>
      </c>
    </row>
    <row r="9" spans="1:25" s="24" customFormat="1" ht="15" customHeight="1" x14ac:dyDescent="0.2">
      <c r="A9" s="22" t="s">
        <v>19</v>
      </c>
      <c r="B9" s="66" t="s">
        <v>21</v>
      </c>
      <c r="C9" s="64">
        <v>796</v>
      </c>
      <c r="D9" s="71">
        <v>32</v>
      </c>
      <c r="E9" s="69">
        <v>4.0201000000000002</v>
      </c>
      <c r="F9" s="71">
        <v>764</v>
      </c>
      <c r="G9" s="70">
        <v>95.979900000000001</v>
      </c>
      <c r="H9" s="72">
        <v>267</v>
      </c>
      <c r="I9" s="73">
        <v>34.947600000000001</v>
      </c>
      <c r="J9" s="74">
        <v>6</v>
      </c>
      <c r="K9" s="73">
        <v>0.7853</v>
      </c>
      <c r="L9" s="74">
        <v>52</v>
      </c>
      <c r="M9" s="73">
        <v>6.8063000000000002</v>
      </c>
      <c r="N9" s="75">
        <v>55</v>
      </c>
      <c r="O9" s="73">
        <v>7.1989999999999998</v>
      </c>
      <c r="P9" s="75">
        <v>267</v>
      </c>
      <c r="Q9" s="73">
        <v>34.947600000000001</v>
      </c>
      <c r="R9" s="74">
        <v>24</v>
      </c>
      <c r="S9" s="73">
        <v>3.1414</v>
      </c>
      <c r="T9" s="77">
        <v>93</v>
      </c>
      <c r="U9" s="69">
        <v>12.172800000000001</v>
      </c>
      <c r="V9" s="71">
        <v>146</v>
      </c>
      <c r="W9" s="69">
        <v>18.341699999999999</v>
      </c>
      <c r="X9" s="80">
        <v>503</v>
      </c>
      <c r="Y9" s="81">
        <v>100</v>
      </c>
    </row>
    <row r="10" spans="1:25" s="24" customFormat="1" ht="15" customHeight="1" x14ac:dyDescent="0.2">
      <c r="A10" s="22" t="s">
        <v>19</v>
      </c>
      <c r="B10" s="65" t="s">
        <v>22</v>
      </c>
      <c r="C10" s="40">
        <v>4614</v>
      </c>
      <c r="D10" s="48">
        <v>238</v>
      </c>
      <c r="E10" s="42">
        <v>5.1581999999999999</v>
      </c>
      <c r="F10" s="48">
        <v>4376</v>
      </c>
      <c r="G10" s="47">
        <v>94.841800000000006</v>
      </c>
      <c r="H10" s="48">
        <v>397</v>
      </c>
      <c r="I10" s="43">
        <v>9.0722000000000005</v>
      </c>
      <c r="J10" s="45">
        <v>16</v>
      </c>
      <c r="K10" s="43">
        <v>0.36559999999999998</v>
      </c>
      <c r="L10" s="44">
        <v>1693</v>
      </c>
      <c r="M10" s="43">
        <v>38.688299999999998</v>
      </c>
      <c r="N10" s="45">
        <v>682</v>
      </c>
      <c r="O10" s="43">
        <v>15.585000000000001</v>
      </c>
      <c r="P10" s="44">
        <v>1445</v>
      </c>
      <c r="Q10" s="43">
        <v>33.021000000000001</v>
      </c>
      <c r="R10" s="44">
        <v>5</v>
      </c>
      <c r="S10" s="43">
        <v>0.1143</v>
      </c>
      <c r="T10" s="46">
        <v>138</v>
      </c>
      <c r="U10" s="42">
        <v>3.1536</v>
      </c>
      <c r="V10" s="48">
        <v>214</v>
      </c>
      <c r="W10" s="42">
        <v>4.6380999999999997</v>
      </c>
      <c r="X10" s="25">
        <v>1977</v>
      </c>
      <c r="Y10" s="26">
        <v>100</v>
      </c>
    </row>
    <row r="11" spans="1:25" s="24" customFormat="1" ht="15" customHeight="1" x14ac:dyDescent="0.2">
      <c r="A11" s="22" t="s">
        <v>19</v>
      </c>
      <c r="B11" s="66" t="s">
        <v>23</v>
      </c>
      <c r="C11" s="64">
        <v>3075</v>
      </c>
      <c r="D11" s="71">
        <v>473</v>
      </c>
      <c r="E11" s="69">
        <v>15.382099999999999</v>
      </c>
      <c r="F11" s="72">
        <v>2602</v>
      </c>
      <c r="G11" s="70">
        <v>84.617900000000006</v>
      </c>
      <c r="H11" s="72">
        <v>15</v>
      </c>
      <c r="I11" s="73">
        <v>0.57650000000000001</v>
      </c>
      <c r="J11" s="75">
        <v>7</v>
      </c>
      <c r="K11" s="73">
        <v>0.26900000000000002</v>
      </c>
      <c r="L11" s="74">
        <v>137</v>
      </c>
      <c r="M11" s="73">
        <v>5.2652000000000001</v>
      </c>
      <c r="N11" s="74">
        <v>1265</v>
      </c>
      <c r="O11" s="73">
        <v>48.616399999999999</v>
      </c>
      <c r="P11" s="74">
        <v>1104</v>
      </c>
      <c r="Q11" s="73">
        <v>42.428899999999999</v>
      </c>
      <c r="R11" s="74">
        <v>6</v>
      </c>
      <c r="S11" s="73">
        <v>0.2306</v>
      </c>
      <c r="T11" s="77">
        <v>68</v>
      </c>
      <c r="U11" s="69">
        <v>2.6133999999999999</v>
      </c>
      <c r="V11" s="71">
        <v>119</v>
      </c>
      <c r="W11" s="69">
        <v>3.8698999999999999</v>
      </c>
      <c r="X11" s="80">
        <v>1092</v>
      </c>
      <c r="Y11" s="81">
        <v>100</v>
      </c>
    </row>
    <row r="12" spans="1:25" s="24" customFormat="1" ht="15" customHeight="1" x14ac:dyDescent="0.2">
      <c r="A12" s="22" t="s">
        <v>19</v>
      </c>
      <c r="B12" s="65" t="s">
        <v>24</v>
      </c>
      <c r="C12" s="40">
        <v>22429</v>
      </c>
      <c r="D12" s="48">
        <v>1558</v>
      </c>
      <c r="E12" s="42">
        <v>6.9463999999999997</v>
      </c>
      <c r="F12" s="41">
        <v>20871</v>
      </c>
      <c r="G12" s="47">
        <v>93.053600000000003</v>
      </c>
      <c r="H12" s="41">
        <v>271</v>
      </c>
      <c r="I12" s="43">
        <v>1.2985</v>
      </c>
      <c r="J12" s="44">
        <v>392</v>
      </c>
      <c r="K12" s="43">
        <v>1.8782000000000001</v>
      </c>
      <c r="L12" s="45">
        <v>9823</v>
      </c>
      <c r="M12" s="43">
        <v>47.065300000000001</v>
      </c>
      <c r="N12" s="45">
        <v>4552</v>
      </c>
      <c r="O12" s="43">
        <v>21.810199999999998</v>
      </c>
      <c r="P12" s="45">
        <v>4899</v>
      </c>
      <c r="Q12" s="43">
        <v>23.472799999999999</v>
      </c>
      <c r="R12" s="44">
        <v>92</v>
      </c>
      <c r="S12" s="43">
        <v>0.44080000000000003</v>
      </c>
      <c r="T12" s="49">
        <v>842</v>
      </c>
      <c r="U12" s="42">
        <v>4.0343</v>
      </c>
      <c r="V12" s="48">
        <v>4728</v>
      </c>
      <c r="W12" s="42">
        <v>21.079899999999999</v>
      </c>
      <c r="X12" s="25">
        <v>10138</v>
      </c>
      <c r="Y12" s="26">
        <v>100</v>
      </c>
    </row>
    <row r="13" spans="1:25" s="24" customFormat="1" ht="15" customHeight="1" x14ac:dyDescent="0.2">
      <c r="A13" s="22" t="s">
        <v>19</v>
      </c>
      <c r="B13" s="66" t="s">
        <v>25</v>
      </c>
      <c r="C13" s="64">
        <v>3441</v>
      </c>
      <c r="D13" s="72">
        <v>144</v>
      </c>
      <c r="E13" s="69">
        <v>4.1848000000000001</v>
      </c>
      <c r="F13" s="71">
        <v>3297</v>
      </c>
      <c r="G13" s="70">
        <v>95.815200000000004</v>
      </c>
      <c r="H13" s="72">
        <v>40</v>
      </c>
      <c r="I13" s="73">
        <v>1.2132000000000001</v>
      </c>
      <c r="J13" s="75">
        <v>13</v>
      </c>
      <c r="K13" s="73">
        <v>0.39429999999999998</v>
      </c>
      <c r="L13" s="74">
        <v>1244</v>
      </c>
      <c r="M13" s="73">
        <v>37.731299999999997</v>
      </c>
      <c r="N13" s="75">
        <v>356</v>
      </c>
      <c r="O13" s="73">
        <v>10.797700000000001</v>
      </c>
      <c r="P13" s="74">
        <v>1485</v>
      </c>
      <c r="Q13" s="73">
        <v>45.040900000000001</v>
      </c>
      <c r="R13" s="74">
        <v>4</v>
      </c>
      <c r="S13" s="73">
        <v>0.12130000000000001</v>
      </c>
      <c r="T13" s="76">
        <v>155</v>
      </c>
      <c r="U13" s="69">
        <v>4.7012</v>
      </c>
      <c r="V13" s="72">
        <v>516</v>
      </c>
      <c r="W13" s="69">
        <v>14.9956</v>
      </c>
      <c r="X13" s="80">
        <v>1868</v>
      </c>
      <c r="Y13" s="81">
        <v>100</v>
      </c>
    </row>
    <row r="14" spans="1:25" s="24" customFormat="1" ht="15" customHeight="1" x14ac:dyDescent="0.2">
      <c r="A14" s="22" t="s">
        <v>19</v>
      </c>
      <c r="B14" s="65" t="s">
        <v>26</v>
      </c>
      <c r="C14" s="50">
        <v>3207</v>
      </c>
      <c r="D14" s="48">
        <v>225</v>
      </c>
      <c r="E14" s="42">
        <v>7.0159000000000002</v>
      </c>
      <c r="F14" s="41">
        <v>2982</v>
      </c>
      <c r="G14" s="47">
        <v>92.984099999999998</v>
      </c>
      <c r="H14" s="41">
        <v>9</v>
      </c>
      <c r="I14" s="43">
        <v>0.30180000000000001</v>
      </c>
      <c r="J14" s="45">
        <v>6</v>
      </c>
      <c r="K14" s="43">
        <v>0.20119999999999999</v>
      </c>
      <c r="L14" s="44">
        <v>1278</v>
      </c>
      <c r="M14" s="43">
        <v>42.857100000000003</v>
      </c>
      <c r="N14" s="44">
        <v>985</v>
      </c>
      <c r="O14" s="43">
        <v>33.031500000000001</v>
      </c>
      <c r="P14" s="44">
        <v>618</v>
      </c>
      <c r="Q14" s="43">
        <v>20.724299999999999</v>
      </c>
      <c r="R14" s="45">
        <v>1</v>
      </c>
      <c r="S14" s="43">
        <v>3.3500000000000002E-2</v>
      </c>
      <c r="T14" s="46">
        <v>85</v>
      </c>
      <c r="U14" s="42">
        <v>2.8504</v>
      </c>
      <c r="V14" s="48">
        <v>389</v>
      </c>
      <c r="W14" s="42">
        <v>12.1297</v>
      </c>
      <c r="X14" s="25">
        <v>1238</v>
      </c>
      <c r="Y14" s="26">
        <v>100</v>
      </c>
    </row>
    <row r="15" spans="1:25" s="24" customFormat="1" ht="15" customHeight="1" x14ac:dyDescent="0.2">
      <c r="A15" s="22" t="s">
        <v>19</v>
      </c>
      <c r="B15" s="66" t="s">
        <v>27</v>
      </c>
      <c r="C15" s="67">
        <v>2169</v>
      </c>
      <c r="D15" s="71">
        <v>187</v>
      </c>
      <c r="E15" s="69">
        <v>8.6214999999999993</v>
      </c>
      <c r="F15" s="72">
        <v>1982</v>
      </c>
      <c r="G15" s="70">
        <v>91.378500000000003</v>
      </c>
      <c r="H15" s="72">
        <v>11</v>
      </c>
      <c r="I15" s="73">
        <v>0.55500000000000005</v>
      </c>
      <c r="J15" s="74">
        <v>1</v>
      </c>
      <c r="K15" s="73">
        <v>5.0500000000000003E-2</v>
      </c>
      <c r="L15" s="74">
        <v>173</v>
      </c>
      <c r="M15" s="73">
        <v>8.7286000000000001</v>
      </c>
      <c r="N15" s="75">
        <v>1264</v>
      </c>
      <c r="O15" s="73">
        <v>63.774000000000001</v>
      </c>
      <c r="P15" s="74">
        <v>463</v>
      </c>
      <c r="Q15" s="73">
        <v>23.360199999999999</v>
      </c>
      <c r="R15" s="75">
        <v>1</v>
      </c>
      <c r="S15" s="73">
        <v>5.0500000000000003E-2</v>
      </c>
      <c r="T15" s="76">
        <v>69</v>
      </c>
      <c r="U15" s="69">
        <v>3.4813000000000001</v>
      </c>
      <c r="V15" s="71">
        <v>70</v>
      </c>
      <c r="W15" s="69">
        <v>3.2273000000000001</v>
      </c>
      <c r="X15" s="80">
        <v>235</v>
      </c>
      <c r="Y15" s="81">
        <v>100</v>
      </c>
    </row>
    <row r="16" spans="1:25" s="24" customFormat="1" ht="15" customHeight="1" x14ac:dyDescent="0.2">
      <c r="A16" s="22" t="s">
        <v>19</v>
      </c>
      <c r="B16" s="65" t="s">
        <v>28</v>
      </c>
      <c r="C16" s="50">
        <v>966</v>
      </c>
      <c r="D16" s="41">
        <v>87</v>
      </c>
      <c r="E16" s="42">
        <v>9.0061999999999998</v>
      </c>
      <c r="F16" s="41">
        <v>879</v>
      </c>
      <c r="G16" s="47">
        <v>90.993799999999993</v>
      </c>
      <c r="H16" s="48">
        <v>1</v>
      </c>
      <c r="I16" s="43">
        <v>0.1138</v>
      </c>
      <c r="J16" s="44">
        <v>2</v>
      </c>
      <c r="K16" s="43">
        <v>0.22750000000000001</v>
      </c>
      <c r="L16" s="45">
        <v>27</v>
      </c>
      <c r="M16" s="43">
        <v>3.0716999999999999</v>
      </c>
      <c r="N16" s="44">
        <v>840</v>
      </c>
      <c r="O16" s="43">
        <v>95.563100000000006</v>
      </c>
      <c r="P16" s="45">
        <v>4</v>
      </c>
      <c r="Q16" s="43">
        <v>0.4551</v>
      </c>
      <c r="R16" s="44">
        <v>0</v>
      </c>
      <c r="S16" s="43">
        <v>0</v>
      </c>
      <c r="T16" s="46">
        <v>5</v>
      </c>
      <c r="U16" s="42">
        <v>0.56879999999999997</v>
      </c>
      <c r="V16" s="41">
        <v>22</v>
      </c>
      <c r="W16" s="42">
        <v>2.2774000000000001</v>
      </c>
      <c r="X16" s="25">
        <v>221</v>
      </c>
      <c r="Y16" s="26">
        <v>100</v>
      </c>
    </row>
    <row r="17" spans="1:25" s="24" customFormat="1" ht="15" customHeight="1" x14ac:dyDescent="0.2">
      <c r="A17" s="22" t="s">
        <v>19</v>
      </c>
      <c r="B17" s="66" t="s">
        <v>29</v>
      </c>
      <c r="C17" s="64">
        <v>19988</v>
      </c>
      <c r="D17" s="72">
        <v>3832</v>
      </c>
      <c r="E17" s="69">
        <v>19.171500000000002</v>
      </c>
      <c r="F17" s="72">
        <v>16156</v>
      </c>
      <c r="G17" s="70">
        <v>80.828500000000005</v>
      </c>
      <c r="H17" s="72">
        <v>31</v>
      </c>
      <c r="I17" s="73">
        <v>0.19189999999999999</v>
      </c>
      <c r="J17" s="75">
        <v>35</v>
      </c>
      <c r="K17" s="73">
        <v>0.21659999999999999</v>
      </c>
      <c r="L17" s="74">
        <v>2945</v>
      </c>
      <c r="M17" s="73">
        <v>18.2285</v>
      </c>
      <c r="N17" s="75">
        <v>7492</v>
      </c>
      <c r="O17" s="73">
        <v>46.372900000000001</v>
      </c>
      <c r="P17" s="75">
        <v>5014</v>
      </c>
      <c r="Q17" s="73">
        <v>31.0349</v>
      </c>
      <c r="R17" s="75">
        <v>8</v>
      </c>
      <c r="S17" s="73">
        <v>4.9500000000000002E-2</v>
      </c>
      <c r="T17" s="77">
        <v>631</v>
      </c>
      <c r="U17" s="69">
        <v>3.9056999999999999</v>
      </c>
      <c r="V17" s="72">
        <v>336</v>
      </c>
      <c r="W17" s="69">
        <v>1.681</v>
      </c>
      <c r="X17" s="80">
        <v>3952</v>
      </c>
      <c r="Y17" s="81">
        <v>100</v>
      </c>
    </row>
    <row r="18" spans="1:25" s="24" customFormat="1" ht="15" customHeight="1" x14ac:dyDescent="0.2">
      <c r="A18" s="22" t="s">
        <v>19</v>
      </c>
      <c r="B18" s="65" t="s">
        <v>30</v>
      </c>
      <c r="C18" s="40">
        <v>11999</v>
      </c>
      <c r="D18" s="48">
        <v>906</v>
      </c>
      <c r="E18" s="42">
        <v>7.5506000000000002</v>
      </c>
      <c r="F18" s="41">
        <v>11093</v>
      </c>
      <c r="G18" s="47">
        <v>92.449399999999997</v>
      </c>
      <c r="H18" s="48">
        <v>11</v>
      </c>
      <c r="I18" s="43">
        <v>9.9199999999999997E-2</v>
      </c>
      <c r="J18" s="45">
        <v>36</v>
      </c>
      <c r="K18" s="43">
        <v>0.32450000000000001</v>
      </c>
      <c r="L18" s="45">
        <v>749</v>
      </c>
      <c r="M18" s="43">
        <v>6.7519999999999998</v>
      </c>
      <c r="N18" s="45">
        <v>7556</v>
      </c>
      <c r="O18" s="43">
        <v>68.114999999999995</v>
      </c>
      <c r="P18" s="45">
        <v>2382</v>
      </c>
      <c r="Q18" s="43">
        <v>21.472999999999999</v>
      </c>
      <c r="R18" s="45">
        <v>9</v>
      </c>
      <c r="S18" s="43">
        <v>8.1100000000000005E-2</v>
      </c>
      <c r="T18" s="46">
        <v>350</v>
      </c>
      <c r="U18" s="42">
        <v>3.1551</v>
      </c>
      <c r="V18" s="48">
        <v>325</v>
      </c>
      <c r="W18" s="42">
        <v>2.7086000000000001</v>
      </c>
      <c r="X18" s="25">
        <v>2407</v>
      </c>
      <c r="Y18" s="26">
        <v>100</v>
      </c>
    </row>
    <row r="19" spans="1:25" s="24" customFormat="1" ht="15" customHeight="1" x14ac:dyDescent="0.2">
      <c r="A19" s="22" t="s">
        <v>19</v>
      </c>
      <c r="B19" s="66" t="s">
        <v>31</v>
      </c>
      <c r="C19" s="64">
        <v>1023</v>
      </c>
      <c r="D19" s="72">
        <v>157</v>
      </c>
      <c r="E19" s="69">
        <v>15.347</v>
      </c>
      <c r="F19" s="72">
        <v>866</v>
      </c>
      <c r="G19" s="70">
        <v>84.653000000000006</v>
      </c>
      <c r="H19" s="72">
        <v>4</v>
      </c>
      <c r="I19" s="73">
        <v>0.46189999999999998</v>
      </c>
      <c r="J19" s="74">
        <v>97</v>
      </c>
      <c r="K19" s="73">
        <v>11.200900000000001</v>
      </c>
      <c r="L19" s="74">
        <v>103</v>
      </c>
      <c r="M19" s="73">
        <v>11.893800000000001</v>
      </c>
      <c r="N19" s="74">
        <v>13</v>
      </c>
      <c r="O19" s="73">
        <v>1.5012000000000001</v>
      </c>
      <c r="P19" s="74">
        <v>90</v>
      </c>
      <c r="Q19" s="73">
        <v>10.3926</v>
      </c>
      <c r="R19" s="74">
        <v>503</v>
      </c>
      <c r="S19" s="73">
        <v>58.083100000000002</v>
      </c>
      <c r="T19" s="76">
        <v>56</v>
      </c>
      <c r="U19" s="69">
        <v>6.4664999999999999</v>
      </c>
      <c r="V19" s="72">
        <v>94</v>
      </c>
      <c r="W19" s="69">
        <v>9.1887000000000008</v>
      </c>
      <c r="X19" s="80">
        <v>290</v>
      </c>
      <c r="Y19" s="81">
        <v>100</v>
      </c>
    </row>
    <row r="20" spans="1:25" s="24" customFormat="1" ht="15" customHeight="1" x14ac:dyDescent="0.2">
      <c r="A20" s="22" t="s">
        <v>19</v>
      </c>
      <c r="B20" s="65" t="s">
        <v>32</v>
      </c>
      <c r="C20" s="50">
        <v>520</v>
      </c>
      <c r="D20" s="48">
        <v>65</v>
      </c>
      <c r="E20" s="42">
        <v>12.5</v>
      </c>
      <c r="F20" s="41">
        <v>455</v>
      </c>
      <c r="G20" s="47">
        <v>87.5</v>
      </c>
      <c r="H20" s="48">
        <v>19</v>
      </c>
      <c r="I20" s="43">
        <v>4.1757999999999997</v>
      </c>
      <c r="J20" s="44">
        <v>1</v>
      </c>
      <c r="K20" s="43">
        <v>0.2198</v>
      </c>
      <c r="L20" s="45">
        <v>76</v>
      </c>
      <c r="M20" s="43">
        <v>16.703299999999999</v>
      </c>
      <c r="N20" s="44">
        <v>6</v>
      </c>
      <c r="O20" s="43">
        <v>1.3187</v>
      </c>
      <c r="P20" s="44">
        <v>335</v>
      </c>
      <c r="Q20" s="43">
        <v>73.626400000000004</v>
      </c>
      <c r="R20" s="44">
        <v>1</v>
      </c>
      <c r="S20" s="43">
        <v>0.2198</v>
      </c>
      <c r="T20" s="46">
        <v>17</v>
      </c>
      <c r="U20" s="42">
        <v>3.7363</v>
      </c>
      <c r="V20" s="48">
        <v>22</v>
      </c>
      <c r="W20" s="42">
        <v>4.2308000000000003</v>
      </c>
      <c r="X20" s="25">
        <v>720</v>
      </c>
      <c r="Y20" s="26">
        <v>100</v>
      </c>
    </row>
    <row r="21" spans="1:25" s="24" customFormat="1" ht="15" customHeight="1" x14ac:dyDescent="0.2">
      <c r="A21" s="22" t="s">
        <v>19</v>
      </c>
      <c r="B21" s="66" t="s">
        <v>33</v>
      </c>
      <c r="C21" s="64">
        <v>10029</v>
      </c>
      <c r="D21" s="72">
        <v>651</v>
      </c>
      <c r="E21" s="69">
        <v>6.4912000000000001</v>
      </c>
      <c r="F21" s="71">
        <v>9378</v>
      </c>
      <c r="G21" s="70">
        <v>93.508799999999994</v>
      </c>
      <c r="H21" s="71">
        <v>18</v>
      </c>
      <c r="I21" s="73">
        <v>0.19189999999999999</v>
      </c>
      <c r="J21" s="74">
        <v>26</v>
      </c>
      <c r="K21" s="73">
        <v>0.2772</v>
      </c>
      <c r="L21" s="75">
        <v>1406</v>
      </c>
      <c r="M21" s="73">
        <v>14.9925</v>
      </c>
      <c r="N21" s="74">
        <v>4687</v>
      </c>
      <c r="O21" s="73">
        <v>49.978700000000003</v>
      </c>
      <c r="P21" s="74">
        <v>2843</v>
      </c>
      <c r="Q21" s="73">
        <v>30.3156</v>
      </c>
      <c r="R21" s="74">
        <v>1</v>
      </c>
      <c r="S21" s="73">
        <v>1.0699999999999999E-2</v>
      </c>
      <c r="T21" s="77">
        <v>397</v>
      </c>
      <c r="U21" s="69">
        <v>4.2332999999999998</v>
      </c>
      <c r="V21" s="72">
        <v>549</v>
      </c>
      <c r="W21" s="69">
        <v>5.4741</v>
      </c>
      <c r="X21" s="80">
        <v>4081</v>
      </c>
      <c r="Y21" s="81">
        <v>100</v>
      </c>
    </row>
    <row r="22" spans="1:25" s="24" customFormat="1" ht="15" customHeight="1" x14ac:dyDescent="0.2">
      <c r="A22" s="22" t="s">
        <v>19</v>
      </c>
      <c r="B22" s="65" t="s">
        <v>34</v>
      </c>
      <c r="C22" s="40">
        <v>8206</v>
      </c>
      <c r="D22" s="48">
        <v>428</v>
      </c>
      <c r="E22" s="42">
        <v>5.2157</v>
      </c>
      <c r="F22" s="48">
        <v>7778</v>
      </c>
      <c r="G22" s="47">
        <v>94.784300000000002</v>
      </c>
      <c r="H22" s="41">
        <v>14</v>
      </c>
      <c r="I22" s="43">
        <v>0.18</v>
      </c>
      <c r="J22" s="44">
        <v>13</v>
      </c>
      <c r="K22" s="43">
        <v>0.1671</v>
      </c>
      <c r="L22" s="44">
        <v>536</v>
      </c>
      <c r="M22" s="43">
        <v>6.8912000000000004</v>
      </c>
      <c r="N22" s="45">
        <v>2765</v>
      </c>
      <c r="O22" s="43">
        <v>35.548999999999999</v>
      </c>
      <c r="P22" s="45">
        <v>3911</v>
      </c>
      <c r="Q22" s="43">
        <v>50.282800000000002</v>
      </c>
      <c r="R22" s="45">
        <v>3</v>
      </c>
      <c r="S22" s="43">
        <v>3.8600000000000002E-2</v>
      </c>
      <c r="T22" s="49">
        <v>536</v>
      </c>
      <c r="U22" s="42">
        <v>6.8912000000000004</v>
      </c>
      <c r="V22" s="48">
        <v>257</v>
      </c>
      <c r="W22" s="42">
        <v>3.1318999999999999</v>
      </c>
      <c r="X22" s="25">
        <v>1879</v>
      </c>
      <c r="Y22" s="26">
        <v>100</v>
      </c>
    </row>
    <row r="23" spans="1:25" s="24" customFormat="1" ht="15" customHeight="1" x14ac:dyDescent="0.2">
      <c r="A23" s="22" t="s">
        <v>19</v>
      </c>
      <c r="B23" s="66" t="s">
        <v>35</v>
      </c>
      <c r="C23" s="64">
        <v>1872</v>
      </c>
      <c r="D23" s="71">
        <v>102</v>
      </c>
      <c r="E23" s="69">
        <v>5.4486999999999997</v>
      </c>
      <c r="F23" s="72">
        <v>1770</v>
      </c>
      <c r="G23" s="70">
        <v>94.551299999999998</v>
      </c>
      <c r="H23" s="72">
        <v>5</v>
      </c>
      <c r="I23" s="73">
        <v>0.28249999999999997</v>
      </c>
      <c r="J23" s="74">
        <v>5</v>
      </c>
      <c r="K23" s="73">
        <v>0.28249999999999997</v>
      </c>
      <c r="L23" s="74">
        <v>162</v>
      </c>
      <c r="M23" s="73">
        <v>9.1524999999999999</v>
      </c>
      <c r="N23" s="74">
        <v>516</v>
      </c>
      <c r="O23" s="73">
        <v>29.1525</v>
      </c>
      <c r="P23" s="74">
        <v>930</v>
      </c>
      <c r="Q23" s="73">
        <v>52.542400000000001</v>
      </c>
      <c r="R23" s="74">
        <v>6</v>
      </c>
      <c r="S23" s="73">
        <v>0.33900000000000002</v>
      </c>
      <c r="T23" s="77">
        <v>146</v>
      </c>
      <c r="U23" s="69">
        <v>8.2485999999999997</v>
      </c>
      <c r="V23" s="71">
        <v>75</v>
      </c>
      <c r="W23" s="69">
        <v>4.0064000000000002</v>
      </c>
      <c r="X23" s="80">
        <v>1365</v>
      </c>
      <c r="Y23" s="81">
        <v>100</v>
      </c>
    </row>
    <row r="24" spans="1:25" s="24" customFormat="1" ht="15" customHeight="1" x14ac:dyDescent="0.2">
      <c r="A24" s="22" t="s">
        <v>19</v>
      </c>
      <c r="B24" s="65" t="s">
        <v>36</v>
      </c>
      <c r="C24" s="40">
        <v>2568</v>
      </c>
      <c r="D24" s="48">
        <v>106</v>
      </c>
      <c r="E24" s="42">
        <v>4.1276999999999999</v>
      </c>
      <c r="F24" s="41">
        <v>2462</v>
      </c>
      <c r="G24" s="47">
        <v>95.872299999999996</v>
      </c>
      <c r="H24" s="48">
        <v>38</v>
      </c>
      <c r="I24" s="43">
        <v>1.5435000000000001</v>
      </c>
      <c r="J24" s="45">
        <v>7</v>
      </c>
      <c r="K24" s="43">
        <v>0.2843</v>
      </c>
      <c r="L24" s="44">
        <v>348</v>
      </c>
      <c r="M24" s="43">
        <v>14.1348</v>
      </c>
      <c r="N24" s="45">
        <v>760</v>
      </c>
      <c r="O24" s="43">
        <v>30.869199999999999</v>
      </c>
      <c r="P24" s="45">
        <v>1117</v>
      </c>
      <c r="Q24" s="43">
        <v>45.369599999999998</v>
      </c>
      <c r="R24" s="45">
        <v>3</v>
      </c>
      <c r="S24" s="43">
        <v>0.12189999999999999</v>
      </c>
      <c r="T24" s="49">
        <v>189</v>
      </c>
      <c r="U24" s="42">
        <v>7.6767000000000003</v>
      </c>
      <c r="V24" s="48">
        <v>152</v>
      </c>
      <c r="W24" s="42">
        <v>5.9189999999999996</v>
      </c>
      <c r="X24" s="25">
        <v>1356</v>
      </c>
      <c r="Y24" s="26">
        <v>100</v>
      </c>
    </row>
    <row r="25" spans="1:25" s="24" customFormat="1" ht="15" customHeight="1" x14ac:dyDescent="0.2">
      <c r="A25" s="22" t="s">
        <v>19</v>
      </c>
      <c r="B25" s="66" t="s">
        <v>37</v>
      </c>
      <c r="C25" s="67">
        <v>3561</v>
      </c>
      <c r="D25" s="72">
        <v>286</v>
      </c>
      <c r="E25" s="69">
        <v>8.0314999999999994</v>
      </c>
      <c r="F25" s="72">
        <v>3275</v>
      </c>
      <c r="G25" s="70">
        <v>91.968500000000006</v>
      </c>
      <c r="H25" s="72">
        <v>5</v>
      </c>
      <c r="I25" s="73">
        <v>0.1527</v>
      </c>
      <c r="J25" s="74">
        <v>2</v>
      </c>
      <c r="K25" s="73">
        <v>6.1100000000000002E-2</v>
      </c>
      <c r="L25" s="74">
        <v>93</v>
      </c>
      <c r="M25" s="73">
        <v>2.8397000000000001</v>
      </c>
      <c r="N25" s="74">
        <v>1190</v>
      </c>
      <c r="O25" s="73">
        <v>36.335900000000002</v>
      </c>
      <c r="P25" s="75">
        <v>1865</v>
      </c>
      <c r="Q25" s="73">
        <v>56.946599999999997</v>
      </c>
      <c r="R25" s="74">
        <v>1</v>
      </c>
      <c r="S25" s="73">
        <v>3.0499999999999999E-2</v>
      </c>
      <c r="T25" s="77">
        <v>119</v>
      </c>
      <c r="U25" s="69">
        <v>3.6335999999999999</v>
      </c>
      <c r="V25" s="72">
        <v>66</v>
      </c>
      <c r="W25" s="69">
        <v>1.8533999999999999</v>
      </c>
      <c r="X25" s="80">
        <v>1407</v>
      </c>
      <c r="Y25" s="81">
        <v>100</v>
      </c>
    </row>
    <row r="26" spans="1:25" s="24" customFormat="1" ht="15" customHeight="1" x14ac:dyDescent="0.2">
      <c r="A26" s="22" t="s">
        <v>19</v>
      </c>
      <c r="B26" s="65" t="s">
        <v>38</v>
      </c>
      <c r="C26" s="40">
        <v>8971</v>
      </c>
      <c r="D26" s="41">
        <v>2792</v>
      </c>
      <c r="E26" s="42">
        <v>31.122499999999999</v>
      </c>
      <c r="F26" s="41">
        <v>6179</v>
      </c>
      <c r="G26" s="47">
        <v>68.877499999999998</v>
      </c>
      <c r="H26" s="41">
        <v>55</v>
      </c>
      <c r="I26" s="43">
        <v>0.8901</v>
      </c>
      <c r="J26" s="44">
        <v>10</v>
      </c>
      <c r="K26" s="43">
        <v>0.1618</v>
      </c>
      <c r="L26" s="44">
        <v>90</v>
      </c>
      <c r="M26" s="43">
        <v>1.4564999999999999</v>
      </c>
      <c r="N26" s="45">
        <v>4480</v>
      </c>
      <c r="O26" s="43">
        <v>72.503600000000006</v>
      </c>
      <c r="P26" s="45">
        <v>1450</v>
      </c>
      <c r="Q26" s="43">
        <v>23.4666</v>
      </c>
      <c r="R26" s="44">
        <v>0</v>
      </c>
      <c r="S26" s="43">
        <v>0</v>
      </c>
      <c r="T26" s="49">
        <v>94</v>
      </c>
      <c r="U26" s="42">
        <v>1.5213000000000001</v>
      </c>
      <c r="V26" s="41">
        <v>33</v>
      </c>
      <c r="W26" s="42">
        <v>0.3679</v>
      </c>
      <c r="X26" s="25">
        <v>1367</v>
      </c>
      <c r="Y26" s="26">
        <v>99.927000000000007</v>
      </c>
    </row>
    <row r="27" spans="1:25" s="24" customFormat="1" ht="15" customHeight="1" x14ac:dyDescent="0.2">
      <c r="A27" s="22" t="s">
        <v>19</v>
      </c>
      <c r="B27" s="66" t="s">
        <v>39</v>
      </c>
      <c r="C27" s="67">
        <v>1188</v>
      </c>
      <c r="D27" s="71">
        <v>116</v>
      </c>
      <c r="E27" s="69">
        <v>9.7643000000000004</v>
      </c>
      <c r="F27" s="72">
        <v>1072</v>
      </c>
      <c r="G27" s="70">
        <v>90.235699999999994</v>
      </c>
      <c r="H27" s="71">
        <v>10</v>
      </c>
      <c r="I27" s="73">
        <v>0.93279999999999996</v>
      </c>
      <c r="J27" s="74">
        <v>3</v>
      </c>
      <c r="K27" s="73">
        <v>0.27989999999999998</v>
      </c>
      <c r="L27" s="74">
        <v>18</v>
      </c>
      <c r="M27" s="73">
        <v>1.6791</v>
      </c>
      <c r="N27" s="74">
        <v>61</v>
      </c>
      <c r="O27" s="73">
        <v>5.6902999999999997</v>
      </c>
      <c r="P27" s="75">
        <v>959</v>
      </c>
      <c r="Q27" s="73">
        <v>89.459000000000003</v>
      </c>
      <c r="R27" s="74">
        <v>1</v>
      </c>
      <c r="S27" s="73">
        <v>9.3299999999999994E-2</v>
      </c>
      <c r="T27" s="77">
        <v>20</v>
      </c>
      <c r="U27" s="69">
        <v>1.8656999999999999</v>
      </c>
      <c r="V27" s="71">
        <v>34</v>
      </c>
      <c r="W27" s="69">
        <v>2.8620000000000001</v>
      </c>
      <c r="X27" s="80">
        <v>589</v>
      </c>
      <c r="Y27" s="81">
        <v>100</v>
      </c>
    </row>
    <row r="28" spans="1:25" s="24" customFormat="1" ht="15" customHeight="1" x14ac:dyDescent="0.2">
      <c r="A28" s="22" t="s">
        <v>19</v>
      </c>
      <c r="B28" s="65" t="s">
        <v>40</v>
      </c>
      <c r="C28" s="50">
        <v>4125</v>
      </c>
      <c r="D28" s="41">
        <v>605</v>
      </c>
      <c r="E28" s="42">
        <v>14.666700000000001</v>
      </c>
      <c r="F28" s="48">
        <v>3520</v>
      </c>
      <c r="G28" s="47">
        <v>85.333299999999994</v>
      </c>
      <c r="H28" s="48">
        <v>9</v>
      </c>
      <c r="I28" s="43">
        <v>0.25569999999999998</v>
      </c>
      <c r="J28" s="45">
        <v>10</v>
      </c>
      <c r="K28" s="43">
        <v>0.28410000000000002</v>
      </c>
      <c r="L28" s="45">
        <v>203</v>
      </c>
      <c r="M28" s="43">
        <v>5.7670000000000003</v>
      </c>
      <c r="N28" s="45">
        <v>2267</v>
      </c>
      <c r="O28" s="43">
        <v>64.403400000000005</v>
      </c>
      <c r="P28" s="44">
        <v>891</v>
      </c>
      <c r="Q28" s="43">
        <v>25.3125</v>
      </c>
      <c r="R28" s="45">
        <v>2</v>
      </c>
      <c r="S28" s="43">
        <v>5.6800000000000003E-2</v>
      </c>
      <c r="T28" s="46">
        <v>138</v>
      </c>
      <c r="U28" s="42">
        <v>3.9205000000000001</v>
      </c>
      <c r="V28" s="41">
        <v>69</v>
      </c>
      <c r="W28" s="42">
        <v>1.6727000000000001</v>
      </c>
      <c r="X28" s="25">
        <v>1434</v>
      </c>
      <c r="Y28" s="26">
        <v>100</v>
      </c>
    </row>
    <row r="29" spans="1:25" s="24" customFormat="1" ht="15" customHeight="1" x14ac:dyDescent="0.2">
      <c r="A29" s="22" t="s">
        <v>19</v>
      </c>
      <c r="B29" s="66" t="s">
        <v>41</v>
      </c>
      <c r="C29" s="64">
        <v>5247</v>
      </c>
      <c r="D29" s="72">
        <v>432</v>
      </c>
      <c r="E29" s="69">
        <v>8.2332999999999998</v>
      </c>
      <c r="F29" s="72">
        <v>4815</v>
      </c>
      <c r="G29" s="70">
        <v>91.7667</v>
      </c>
      <c r="H29" s="72">
        <v>17</v>
      </c>
      <c r="I29" s="73">
        <v>0.35310000000000002</v>
      </c>
      <c r="J29" s="74">
        <v>37</v>
      </c>
      <c r="K29" s="73">
        <v>0.76839999999999997</v>
      </c>
      <c r="L29" s="75">
        <v>1808</v>
      </c>
      <c r="M29" s="73">
        <v>37.549300000000002</v>
      </c>
      <c r="N29" s="74">
        <v>995</v>
      </c>
      <c r="O29" s="73">
        <v>20.6646</v>
      </c>
      <c r="P29" s="75">
        <v>1742</v>
      </c>
      <c r="Q29" s="73">
        <v>36.178600000000003</v>
      </c>
      <c r="R29" s="74">
        <v>1</v>
      </c>
      <c r="S29" s="73">
        <v>2.0799999999999999E-2</v>
      </c>
      <c r="T29" s="77">
        <v>215</v>
      </c>
      <c r="U29" s="69">
        <v>4.4652000000000003</v>
      </c>
      <c r="V29" s="72">
        <v>605</v>
      </c>
      <c r="W29" s="69">
        <v>11.5304</v>
      </c>
      <c r="X29" s="80">
        <v>1873</v>
      </c>
      <c r="Y29" s="81">
        <v>100</v>
      </c>
    </row>
    <row r="30" spans="1:25" s="24" customFormat="1" ht="15" customHeight="1" x14ac:dyDescent="0.2">
      <c r="A30" s="22" t="s">
        <v>19</v>
      </c>
      <c r="B30" s="65" t="s">
        <v>42</v>
      </c>
      <c r="C30" s="40">
        <v>12533</v>
      </c>
      <c r="D30" s="41">
        <v>573</v>
      </c>
      <c r="E30" s="42">
        <v>4.5719000000000003</v>
      </c>
      <c r="F30" s="48">
        <v>11960</v>
      </c>
      <c r="G30" s="47">
        <v>95.428100000000001</v>
      </c>
      <c r="H30" s="48">
        <v>106</v>
      </c>
      <c r="I30" s="43">
        <v>0.88629999999999998</v>
      </c>
      <c r="J30" s="44">
        <v>34</v>
      </c>
      <c r="K30" s="43">
        <v>0.2843</v>
      </c>
      <c r="L30" s="45">
        <v>635</v>
      </c>
      <c r="M30" s="43">
        <v>5.3094000000000001</v>
      </c>
      <c r="N30" s="45">
        <v>5009</v>
      </c>
      <c r="O30" s="43">
        <v>41.881300000000003</v>
      </c>
      <c r="P30" s="45">
        <v>5723</v>
      </c>
      <c r="Q30" s="43">
        <v>47.851199999999999</v>
      </c>
      <c r="R30" s="45">
        <v>4</v>
      </c>
      <c r="S30" s="43">
        <v>3.3399999999999999E-2</v>
      </c>
      <c r="T30" s="46">
        <v>449</v>
      </c>
      <c r="U30" s="42">
        <v>3.7542</v>
      </c>
      <c r="V30" s="41">
        <v>381</v>
      </c>
      <c r="W30" s="42">
        <v>3.04</v>
      </c>
      <c r="X30" s="25">
        <v>3616</v>
      </c>
      <c r="Y30" s="26">
        <v>99.971999999999994</v>
      </c>
    </row>
    <row r="31" spans="1:25" s="24" customFormat="1" ht="15" customHeight="1" x14ac:dyDescent="0.2">
      <c r="A31" s="22" t="s">
        <v>19</v>
      </c>
      <c r="B31" s="66" t="s">
        <v>43</v>
      </c>
      <c r="C31" s="67">
        <v>5094</v>
      </c>
      <c r="D31" s="72">
        <v>175</v>
      </c>
      <c r="E31" s="69">
        <v>3.4354</v>
      </c>
      <c r="F31" s="71">
        <v>4919</v>
      </c>
      <c r="G31" s="70">
        <v>96.564599999999999</v>
      </c>
      <c r="H31" s="72">
        <v>281</v>
      </c>
      <c r="I31" s="73">
        <v>5.7125000000000004</v>
      </c>
      <c r="J31" s="75">
        <v>47</v>
      </c>
      <c r="K31" s="73">
        <v>0.95550000000000002</v>
      </c>
      <c r="L31" s="74">
        <v>437</v>
      </c>
      <c r="M31" s="73">
        <v>8.8839000000000006</v>
      </c>
      <c r="N31" s="75">
        <v>1969</v>
      </c>
      <c r="O31" s="73">
        <v>40.028500000000001</v>
      </c>
      <c r="P31" s="74">
        <v>1897</v>
      </c>
      <c r="Q31" s="73">
        <v>38.564700000000002</v>
      </c>
      <c r="R31" s="74">
        <v>2</v>
      </c>
      <c r="S31" s="73">
        <v>4.07E-2</v>
      </c>
      <c r="T31" s="76">
        <v>286</v>
      </c>
      <c r="U31" s="69">
        <v>5.8141999999999996</v>
      </c>
      <c r="V31" s="72">
        <v>293</v>
      </c>
      <c r="W31" s="69">
        <v>5.7519</v>
      </c>
      <c r="X31" s="80">
        <v>2170</v>
      </c>
      <c r="Y31" s="81">
        <v>99.953999999999994</v>
      </c>
    </row>
    <row r="32" spans="1:25" s="24" customFormat="1" ht="15" customHeight="1" x14ac:dyDescent="0.2">
      <c r="A32" s="22" t="s">
        <v>19</v>
      </c>
      <c r="B32" s="65" t="s">
        <v>44</v>
      </c>
      <c r="C32" s="40">
        <v>3489</v>
      </c>
      <c r="D32" s="48">
        <v>23</v>
      </c>
      <c r="E32" s="42">
        <v>0.65920000000000001</v>
      </c>
      <c r="F32" s="41">
        <v>3466</v>
      </c>
      <c r="G32" s="47">
        <v>99.340800000000002</v>
      </c>
      <c r="H32" s="41">
        <v>5</v>
      </c>
      <c r="I32" s="43">
        <v>0.14430000000000001</v>
      </c>
      <c r="J32" s="45">
        <v>5</v>
      </c>
      <c r="K32" s="43">
        <v>0.14430000000000001</v>
      </c>
      <c r="L32" s="45">
        <v>53</v>
      </c>
      <c r="M32" s="43">
        <v>1.5290999999999999</v>
      </c>
      <c r="N32" s="45">
        <v>2574</v>
      </c>
      <c r="O32" s="43">
        <v>74.264300000000006</v>
      </c>
      <c r="P32" s="44">
        <v>804</v>
      </c>
      <c r="Q32" s="43">
        <v>23.1968</v>
      </c>
      <c r="R32" s="44">
        <v>0</v>
      </c>
      <c r="S32" s="43">
        <v>0</v>
      </c>
      <c r="T32" s="49">
        <v>25</v>
      </c>
      <c r="U32" s="42">
        <v>0.72130000000000005</v>
      </c>
      <c r="V32" s="48">
        <v>19</v>
      </c>
      <c r="W32" s="42">
        <v>0.54459999999999997</v>
      </c>
      <c r="X32" s="25">
        <v>978</v>
      </c>
      <c r="Y32" s="26">
        <v>100</v>
      </c>
    </row>
    <row r="33" spans="1:25" s="24" customFormat="1" ht="15" customHeight="1" x14ac:dyDescent="0.2">
      <c r="A33" s="22" t="s">
        <v>19</v>
      </c>
      <c r="B33" s="66" t="s">
        <v>45</v>
      </c>
      <c r="C33" s="64">
        <v>5644</v>
      </c>
      <c r="D33" s="71">
        <v>228</v>
      </c>
      <c r="E33" s="69">
        <v>4.0396999999999998</v>
      </c>
      <c r="F33" s="71">
        <v>5416</v>
      </c>
      <c r="G33" s="70">
        <v>95.960300000000004</v>
      </c>
      <c r="H33" s="71">
        <v>33</v>
      </c>
      <c r="I33" s="73">
        <v>0.60929999999999995</v>
      </c>
      <c r="J33" s="74">
        <v>16</v>
      </c>
      <c r="K33" s="73">
        <v>0.2954</v>
      </c>
      <c r="L33" s="75">
        <v>156</v>
      </c>
      <c r="M33" s="73">
        <v>2.8803999999999998</v>
      </c>
      <c r="N33" s="74">
        <v>2288</v>
      </c>
      <c r="O33" s="73">
        <v>42.245199999999997</v>
      </c>
      <c r="P33" s="74">
        <v>2731</v>
      </c>
      <c r="Q33" s="73">
        <v>50.424700000000001</v>
      </c>
      <c r="R33" s="75">
        <v>3</v>
      </c>
      <c r="S33" s="73">
        <v>5.5399999999999998E-2</v>
      </c>
      <c r="T33" s="77">
        <v>189</v>
      </c>
      <c r="U33" s="69">
        <v>3.4897</v>
      </c>
      <c r="V33" s="71">
        <v>60</v>
      </c>
      <c r="W33" s="69">
        <v>1.0630999999999999</v>
      </c>
      <c r="X33" s="80">
        <v>2372</v>
      </c>
      <c r="Y33" s="81">
        <v>100</v>
      </c>
    </row>
    <row r="34" spans="1:25" s="24" customFormat="1" ht="15" customHeight="1" x14ac:dyDescent="0.2">
      <c r="A34" s="22" t="s">
        <v>19</v>
      </c>
      <c r="B34" s="65" t="s">
        <v>46</v>
      </c>
      <c r="C34" s="50">
        <v>609</v>
      </c>
      <c r="D34" s="48">
        <v>28</v>
      </c>
      <c r="E34" s="42">
        <v>4.5976999999999997</v>
      </c>
      <c r="F34" s="48">
        <v>581</v>
      </c>
      <c r="G34" s="47">
        <v>95.402299999999997</v>
      </c>
      <c r="H34" s="41">
        <v>181</v>
      </c>
      <c r="I34" s="43">
        <v>31.153199999999998</v>
      </c>
      <c r="J34" s="45">
        <v>1</v>
      </c>
      <c r="K34" s="43">
        <v>0.1721</v>
      </c>
      <c r="L34" s="44">
        <v>25</v>
      </c>
      <c r="M34" s="43">
        <v>4.3029000000000002</v>
      </c>
      <c r="N34" s="45">
        <v>8</v>
      </c>
      <c r="O34" s="43">
        <v>1.3769</v>
      </c>
      <c r="P34" s="44">
        <v>352</v>
      </c>
      <c r="Q34" s="43">
        <v>60.5852</v>
      </c>
      <c r="R34" s="44">
        <v>1</v>
      </c>
      <c r="S34" s="43">
        <v>0.1721</v>
      </c>
      <c r="T34" s="46">
        <v>13</v>
      </c>
      <c r="U34" s="42">
        <v>2.2374999999999998</v>
      </c>
      <c r="V34" s="48">
        <v>37</v>
      </c>
      <c r="W34" s="42">
        <v>6.0754999999999999</v>
      </c>
      <c r="X34" s="25">
        <v>825</v>
      </c>
      <c r="Y34" s="26">
        <v>100</v>
      </c>
    </row>
    <row r="35" spans="1:25" s="24" customFormat="1" ht="15" customHeight="1" x14ac:dyDescent="0.2">
      <c r="A35" s="22" t="s">
        <v>19</v>
      </c>
      <c r="B35" s="66" t="s">
        <v>47</v>
      </c>
      <c r="C35" s="67">
        <v>2096</v>
      </c>
      <c r="D35" s="71">
        <v>52</v>
      </c>
      <c r="E35" s="69">
        <v>2.4809000000000001</v>
      </c>
      <c r="F35" s="71">
        <v>2044</v>
      </c>
      <c r="G35" s="70">
        <v>97.519099999999995</v>
      </c>
      <c r="H35" s="71">
        <v>52</v>
      </c>
      <c r="I35" s="73">
        <v>2.544</v>
      </c>
      <c r="J35" s="74">
        <v>6</v>
      </c>
      <c r="K35" s="73">
        <v>0.29349999999999998</v>
      </c>
      <c r="L35" s="75">
        <v>308</v>
      </c>
      <c r="M35" s="73">
        <v>15.0685</v>
      </c>
      <c r="N35" s="74">
        <v>655</v>
      </c>
      <c r="O35" s="73">
        <v>32.045000000000002</v>
      </c>
      <c r="P35" s="75">
        <v>846</v>
      </c>
      <c r="Q35" s="73">
        <v>41.389400000000002</v>
      </c>
      <c r="R35" s="74">
        <v>1</v>
      </c>
      <c r="S35" s="73">
        <v>4.8899999999999999E-2</v>
      </c>
      <c r="T35" s="77">
        <v>176</v>
      </c>
      <c r="U35" s="69">
        <v>8.6105999999999998</v>
      </c>
      <c r="V35" s="71">
        <v>27</v>
      </c>
      <c r="W35" s="69">
        <v>1.2882</v>
      </c>
      <c r="X35" s="80">
        <v>1064</v>
      </c>
      <c r="Y35" s="81">
        <v>100</v>
      </c>
    </row>
    <row r="36" spans="1:25" s="24" customFormat="1" ht="15" customHeight="1" x14ac:dyDescent="0.2">
      <c r="A36" s="22" t="s">
        <v>19</v>
      </c>
      <c r="B36" s="65" t="s">
        <v>48</v>
      </c>
      <c r="C36" s="50">
        <v>3150</v>
      </c>
      <c r="D36" s="48">
        <v>245</v>
      </c>
      <c r="E36" s="42">
        <v>7.7778</v>
      </c>
      <c r="F36" s="41">
        <v>2905</v>
      </c>
      <c r="G36" s="47">
        <v>92.222200000000001</v>
      </c>
      <c r="H36" s="48">
        <v>31</v>
      </c>
      <c r="I36" s="43">
        <v>1.0670999999999999</v>
      </c>
      <c r="J36" s="45">
        <v>20</v>
      </c>
      <c r="K36" s="43">
        <v>0.6885</v>
      </c>
      <c r="L36" s="45">
        <v>846</v>
      </c>
      <c r="M36" s="43">
        <v>29.122199999999999</v>
      </c>
      <c r="N36" s="44">
        <v>1119</v>
      </c>
      <c r="O36" s="43">
        <v>38.519799999999996</v>
      </c>
      <c r="P36" s="44">
        <v>674</v>
      </c>
      <c r="Q36" s="43">
        <v>23.2014</v>
      </c>
      <c r="R36" s="45">
        <v>24</v>
      </c>
      <c r="S36" s="43">
        <v>0.82620000000000005</v>
      </c>
      <c r="T36" s="49">
        <v>191</v>
      </c>
      <c r="U36" s="42">
        <v>6.5749000000000004</v>
      </c>
      <c r="V36" s="48">
        <v>463</v>
      </c>
      <c r="W36" s="42">
        <v>14.698399999999999</v>
      </c>
      <c r="X36" s="25">
        <v>658</v>
      </c>
      <c r="Y36" s="26">
        <v>100</v>
      </c>
    </row>
    <row r="37" spans="1:25" s="24" customFormat="1" ht="15" customHeight="1" x14ac:dyDescent="0.2">
      <c r="A37" s="22" t="s">
        <v>19</v>
      </c>
      <c r="B37" s="66" t="s">
        <v>49</v>
      </c>
      <c r="C37" s="64">
        <v>1550</v>
      </c>
      <c r="D37" s="71">
        <v>189</v>
      </c>
      <c r="E37" s="69">
        <v>12.1935</v>
      </c>
      <c r="F37" s="72">
        <v>1361</v>
      </c>
      <c r="G37" s="70">
        <v>87.8065</v>
      </c>
      <c r="H37" s="72">
        <v>8</v>
      </c>
      <c r="I37" s="73">
        <v>0.58779999999999999</v>
      </c>
      <c r="J37" s="74">
        <v>2</v>
      </c>
      <c r="K37" s="73">
        <v>0.14699999999999999</v>
      </c>
      <c r="L37" s="74">
        <v>166</v>
      </c>
      <c r="M37" s="73">
        <v>12.196899999999999</v>
      </c>
      <c r="N37" s="74">
        <v>58</v>
      </c>
      <c r="O37" s="73">
        <v>4.2615999999999996</v>
      </c>
      <c r="P37" s="74">
        <v>1099</v>
      </c>
      <c r="Q37" s="73">
        <v>80.749399999999994</v>
      </c>
      <c r="R37" s="75">
        <v>2</v>
      </c>
      <c r="S37" s="73">
        <v>0.14699999999999999</v>
      </c>
      <c r="T37" s="77">
        <v>26</v>
      </c>
      <c r="U37" s="69">
        <v>1.9104000000000001</v>
      </c>
      <c r="V37" s="71">
        <v>22</v>
      </c>
      <c r="W37" s="69">
        <v>1.4194</v>
      </c>
      <c r="X37" s="80">
        <v>483</v>
      </c>
      <c r="Y37" s="81">
        <v>100</v>
      </c>
    </row>
    <row r="38" spans="1:25" s="24" customFormat="1" ht="15" customHeight="1" x14ac:dyDescent="0.2">
      <c r="A38" s="22" t="s">
        <v>19</v>
      </c>
      <c r="B38" s="65" t="s">
        <v>50</v>
      </c>
      <c r="C38" s="40">
        <v>7635</v>
      </c>
      <c r="D38" s="48">
        <v>415</v>
      </c>
      <c r="E38" s="42">
        <v>5.4355000000000002</v>
      </c>
      <c r="F38" s="41">
        <v>7220</v>
      </c>
      <c r="G38" s="47">
        <v>94.564499999999995</v>
      </c>
      <c r="H38" s="41">
        <v>8</v>
      </c>
      <c r="I38" s="43">
        <v>0.1108</v>
      </c>
      <c r="J38" s="45">
        <v>52</v>
      </c>
      <c r="K38" s="43">
        <v>0.72019999999999995</v>
      </c>
      <c r="L38" s="45">
        <v>2080</v>
      </c>
      <c r="M38" s="43">
        <v>28.808900000000001</v>
      </c>
      <c r="N38" s="45">
        <v>3277</v>
      </c>
      <c r="O38" s="43">
        <v>45.387799999999999</v>
      </c>
      <c r="P38" s="45">
        <v>1691</v>
      </c>
      <c r="Q38" s="43">
        <v>23.421099999999999</v>
      </c>
      <c r="R38" s="45">
        <v>4</v>
      </c>
      <c r="S38" s="43">
        <v>5.5399999999999998E-2</v>
      </c>
      <c r="T38" s="46">
        <v>108</v>
      </c>
      <c r="U38" s="42">
        <v>1.4958</v>
      </c>
      <c r="V38" s="48">
        <v>67</v>
      </c>
      <c r="W38" s="42">
        <v>0.87749999999999995</v>
      </c>
      <c r="X38" s="25">
        <v>2577</v>
      </c>
      <c r="Y38" s="26">
        <v>99.921999999999997</v>
      </c>
    </row>
    <row r="39" spans="1:25" s="24" customFormat="1" ht="15" customHeight="1" x14ac:dyDescent="0.2">
      <c r="A39" s="22" t="s">
        <v>19</v>
      </c>
      <c r="B39" s="66" t="s">
        <v>51</v>
      </c>
      <c r="C39" s="64">
        <v>1378</v>
      </c>
      <c r="D39" s="72">
        <v>24</v>
      </c>
      <c r="E39" s="69">
        <v>1.7417</v>
      </c>
      <c r="F39" s="72">
        <v>1354</v>
      </c>
      <c r="G39" s="70">
        <v>98.258300000000006</v>
      </c>
      <c r="H39" s="71">
        <v>161</v>
      </c>
      <c r="I39" s="73">
        <v>11.890700000000001</v>
      </c>
      <c r="J39" s="74">
        <v>3</v>
      </c>
      <c r="K39" s="73">
        <v>0.22159999999999999</v>
      </c>
      <c r="L39" s="75">
        <v>852</v>
      </c>
      <c r="M39" s="73">
        <v>62.924700000000001</v>
      </c>
      <c r="N39" s="74">
        <v>76</v>
      </c>
      <c r="O39" s="73">
        <v>5.6130000000000004</v>
      </c>
      <c r="P39" s="75">
        <v>239</v>
      </c>
      <c r="Q39" s="73">
        <v>17.651399999999999</v>
      </c>
      <c r="R39" s="74">
        <v>0</v>
      </c>
      <c r="S39" s="73">
        <v>0</v>
      </c>
      <c r="T39" s="77">
        <v>23</v>
      </c>
      <c r="U39" s="69">
        <v>1.6987000000000001</v>
      </c>
      <c r="V39" s="72">
        <v>311</v>
      </c>
      <c r="W39" s="69">
        <v>22.568899999999999</v>
      </c>
      <c r="X39" s="80">
        <v>880</v>
      </c>
      <c r="Y39" s="81">
        <v>100</v>
      </c>
    </row>
    <row r="40" spans="1:25" s="24" customFormat="1" ht="15" customHeight="1" x14ac:dyDescent="0.2">
      <c r="A40" s="22" t="s">
        <v>19</v>
      </c>
      <c r="B40" s="65" t="s">
        <v>52</v>
      </c>
      <c r="C40" s="50">
        <v>13118</v>
      </c>
      <c r="D40" s="48">
        <v>1110</v>
      </c>
      <c r="E40" s="42">
        <v>8.4617000000000004</v>
      </c>
      <c r="F40" s="41">
        <v>12008</v>
      </c>
      <c r="G40" s="47">
        <v>91.538300000000007</v>
      </c>
      <c r="H40" s="41">
        <v>88</v>
      </c>
      <c r="I40" s="43">
        <v>0.73280000000000001</v>
      </c>
      <c r="J40" s="45">
        <v>59</v>
      </c>
      <c r="K40" s="43">
        <v>0.49130000000000001</v>
      </c>
      <c r="L40" s="45">
        <v>2013</v>
      </c>
      <c r="M40" s="43">
        <v>16.7638</v>
      </c>
      <c r="N40" s="44">
        <v>4471</v>
      </c>
      <c r="O40" s="43">
        <v>37.233499999999999</v>
      </c>
      <c r="P40" s="44">
        <v>5024</v>
      </c>
      <c r="Q40" s="43">
        <v>41.838799999999999</v>
      </c>
      <c r="R40" s="45">
        <v>3</v>
      </c>
      <c r="S40" s="43">
        <v>2.5000000000000001E-2</v>
      </c>
      <c r="T40" s="46">
        <v>350</v>
      </c>
      <c r="U40" s="42">
        <v>2.9146999999999998</v>
      </c>
      <c r="V40" s="48">
        <v>457</v>
      </c>
      <c r="W40" s="42">
        <v>3.4838</v>
      </c>
      <c r="X40" s="25">
        <v>4916</v>
      </c>
      <c r="Y40" s="26">
        <v>99.897999999999996</v>
      </c>
    </row>
    <row r="41" spans="1:25" s="24" customFormat="1" ht="15" customHeight="1" x14ac:dyDescent="0.2">
      <c r="A41" s="22" t="s">
        <v>19</v>
      </c>
      <c r="B41" s="66" t="s">
        <v>53</v>
      </c>
      <c r="C41" s="64">
        <v>13779</v>
      </c>
      <c r="D41" s="72">
        <v>1124</v>
      </c>
      <c r="E41" s="69">
        <v>8.1572999999999993</v>
      </c>
      <c r="F41" s="71">
        <v>12655</v>
      </c>
      <c r="G41" s="70">
        <v>91.842699999999994</v>
      </c>
      <c r="H41" s="71">
        <v>258</v>
      </c>
      <c r="I41" s="73">
        <v>2.0387</v>
      </c>
      <c r="J41" s="74">
        <v>23</v>
      </c>
      <c r="K41" s="73">
        <v>0.1817</v>
      </c>
      <c r="L41" s="74">
        <v>908</v>
      </c>
      <c r="M41" s="73">
        <v>7.1749999999999998</v>
      </c>
      <c r="N41" s="74">
        <v>7308</v>
      </c>
      <c r="O41" s="73">
        <v>57.747900000000001</v>
      </c>
      <c r="P41" s="75">
        <v>3593</v>
      </c>
      <c r="Q41" s="73">
        <v>28.3919</v>
      </c>
      <c r="R41" s="75">
        <v>4</v>
      </c>
      <c r="S41" s="73">
        <v>3.1600000000000003E-2</v>
      </c>
      <c r="T41" s="76">
        <v>561</v>
      </c>
      <c r="U41" s="69">
        <v>4.4329999999999998</v>
      </c>
      <c r="V41" s="72">
        <v>446</v>
      </c>
      <c r="W41" s="69">
        <v>3.2368000000000001</v>
      </c>
      <c r="X41" s="80">
        <v>2618</v>
      </c>
      <c r="Y41" s="81">
        <v>100</v>
      </c>
    </row>
    <row r="42" spans="1:25" s="24" customFormat="1" ht="15" customHeight="1" x14ac:dyDescent="0.2">
      <c r="A42" s="22" t="s">
        <v>19</v>
      </c>
      <c r="B42" s="65" t="s">
        <v>54</v>
      </c>
      <c r="C42" s="50">
        <v>270</v>
      </c>
      <c r="D42" s="48">
        <v>20</v>
      </c>
      <c r="E42" s="42">
        <v>7.4074</v>
      </c>
      <c r="F42" s="41">
        <v>250</v>
      </c>
      <c r="G42" s="47">
        <v>92.592600000000004</v>
      </c>
      <c r="H42" s="41">
        <v>64</v>
      </c>
      <c r="I42" s="43">
        <v>25.6</v>
      </c>
      <c r="J42" s="45">
        <v>1</v>
      </c>
      <c r="K42" s="43">
        <v>0.4</v>
      </c>
      <c r="L42" s="45">
        <v>12</v>
      </c>
      <c r="M42" s="43">
        <v>4.8</v>
      </c>
      <c r="N42" s="44">
        <v>18</v>
      </c>
      <c r="O42" s="43">
        <v>7.2</v>
      </c>
      <c r="P42" s="44">
        <v>153</v>
      </c>
      <c r="Q42" s="43">
        <v>61.2</v>
      </c>
      <c r="R42" s="44">
        <v>1</v>
      </c>
      <c r="S42" s="43">
        <v>0.4</v>
      </c>
      <c r="T42" s="46">
        <v>1</v>
      </c>
      <c r="U42" s="42">
        <v>0.4</v>
      </c>
      <c r="V42" s="48">
        <v>7</v>
      </c>
      <c r="W42" s="42">
        <v>2.5926</v>
      </c>
      <c r="X42" s="25">
        <v>481</v>
      </c>
      <c r="Y42" s="26">
        <v>100</v>
      </c>
    </row>
    <row r="43" spans="1:25" s="24" customFormat="1" ht="15" customHeight="1" x14ac:dyDescent="0.2">
      <c r="A43" s="22" t="s">
        <v>19</v>
      </c>
      <c r="B43" s="66" t="s">
        <v>55</v>
      </c>
      <c r="C43" s="64">
        <v>16924</v>
      </c>
      <c r="D43" s="71">
        <v>1217</v>
      </c>
      <c r="E43" s="69">
        <v>7.1909999999999998</v>
      </c>
      <c r="F43" s="71">
        <v>15707</v>
      </c>
      <c r="G43" s="70">
        <v>92.808999999999997</v>
      </c>
      <c r="H43" s="72">
        <v>16</v>
      </c>
      <c r="I43" s="73">
        <v>0.1019</v>
      </c>
      <c r="J43" s="74">
        <v>22</v>
      </c>
      <c r="K43" s="73">
        <v>0.1401</v>
      </c>
      <c r="L43" s="75">
        <v>680</v>
      </c>
      <c r="M43" s="73">
        <v>4.3292999999999999</v>
      </c>
      <c r="N43" s="74">
        <v>7823</v>
      </c>
      <c r="O43" s="73">
        <v>49.805799999999998</v>
      </c>
      <c r="P43" s="74">
        <v>6175</v>
      </c>
      <c r="Q43" s="73">
        <v>39.313699999999997</v>
      </c>
      <c r="R43" s="74">
        <v>2</v>
      </c>
      <c r="S43" s="73">
        <v>1.2699999999999999E-2</v>
      </c>
      <c r="T43" s="76">
        <v>989</v>
      </c>
      <c r="U43" s="69">
        <v>6.2965999999999998</v>
      </c>
      <c r="V43" s="71">
        <v>297</v>
      </c>
      <c r="W43" s="69">
        <v>1.7548999999999999</v>
      </c>
      <c r="X43" s="80">
        <v>3631</v>
      </c>
      <c r="Y43" s="81">
        <v>100</v>
      </c>
    </row>
    <row r="44" spans="1:25" s="24" customFormat="1" ht="15" customHeight="1" x14ac:dyDescent="0.2">
      <c r="A44" s="22" t="s">
        <v>19</v>
      </c>
      <c r="B44" s="65" t="s">
        <v>56</v>
      </c>
      <c r="C44" s="40">
        <v>4904</v>
      </c>
      <c r="D44" s="48">
        <v>174</v>
      </c>
      <c r="E44" s="42">
        <v>3.5480999999999998</v>
      </c>
      <c r="F44" s="48">
        <v>4730</v>
      </c>
      <c r="G44" s="47">
        <v>96.451899999999995</v>
      </c>
      <c r="H44" s="41">
        <v>540</v>
      </c>
      <c r="I44" s="43">
        <v>11.416499999999999</v>
      </c>
      <c r="J44" s="44">
        <v>6</v>
      </c>
      <c r="K44" s="43">
        <v>0.1268</v>
      </c>
      <c r="L44" s="45">
        <v>589</v>
      </c>
      <c r="M44" s="43">
        <v>12.452400000000001</v>
      </c>
      <c r="N44" s="45">
        <v>1471</v>
      </c>
      <c r="O44" s="43">
        <v>31.099399999999999</v>
      </c>
      <c r="P44" s="45">
        <v>1735</v>
      </c>
      <c r="Q44" s="43">
        <v>36.680799999999998</v>
      </c>
      <c r="R44" s="44">
        <v>4</v>
      </c>
      <c r="S44" s="43">
        <v>8.4599999999999995E-2</v>
      </c>
      <c r="T44" s="49">
        <v>385</v>
      </c>
      <c r="U44" s="42">
        <v>8.1395</v>
      </c>
      <c r="V44" s="48">
        <v>346</v>
      </c>
      <c r="W44" s="42">
        <v>7.0555000000000003</v>
      </c>
      <c r="X44" s="25">
        <v>1815</v>
      </c>
      <c r="Y44" s="26">
        <v>100</v>
      </c>
    </row>
    <row r="45" spans="1:25" s="24" customFormat="1" ht="15" customHeight="1" x14ac:dyDescent="0.2">
      <c r="A45" s="22" t="s">
        <v>19</v>
      </c>
      <c r="B45" s="66" t="s">
        <v>57</v>
      </c>
      <c r="C45" s="64">
        <v>2325</v>
      </c>
      <c r="D45" s="72">
        <v>142</v>
      </c>
      <c r="E45" s="69">
        <v>6.1074999999999999</v>
      </c>
      <c r="F45" s="71">
        <v>2183</v>
      </c>
      <c r="G45" s="70">
        <v>93.892499999999998</v>
      </c>
      <c r="H45" s="71">
        <v>53</v>
      </c>
      <c r="I45" s="73">
        <v>2.4279000000000002</v>
      </c>
      <c r="J45" s="74">
        <v>14</v>
      </c>
      <c r="K45" s="73">
        <v>0.64129999999999998</v>
      </c>
      <c r="L45" s="75">
        <v>450</v>
      </c>
      <c r="M45" s="73">
        <v>20.613800000000001</v>
      </c>
      <c r="N45" s="74">
        <v>136</v>
      </c>
      <c r="O45" s="73">
        <v>6.23</v>
      </c>
      <c r="P45" s="75">
        <v>1374</v>
      </c>
      <c r="Q45" s="73">
        <v>62.940899999999999</v>
      </c>
      <c r="R45" s="74">
        <v>12</v>
      </c>
      <c r="S45" s="73">
        <v>0.54969999999999997</v>
      </c>
      <c r="T45" s="76">
        <v>144</v>
      </c>
      <c r="U45" s="69">
        <v>6.5964</v>
      </c>
      <c r="V45" s="72">
        <v>197</v>
      </c>
      <c r="W45" s="69">
        <v>8.4731000000000005</v>
      </c>
      <c r="X45" s="80">
        <v>1283</v>
      </c>
      <c r="Y45" s="81">
        <v>100</v>
      </c>
    </row>
    <row r="46" spans="1:25" s="24" customFormat="1" ht="15" customHeight="1" x14ac:dyDescent="0.2">
      <c r="A46" s="22" t="s">
        <v>19</v>
      </c>
      <c r="B46" s="65" t="s">
        <v>58</v>
      </c>
      <c r="C46" s="40">
        <v>13483</v>
      </c>
      <c r="D46" s="41">
        <v>504</v>
      </c>
      <c r="E46" s="42">
        <v>3.738</v>
      </c>
      <c r="F46" s="41">
        <v>12979</v>
      </c>
      <c r="G46" s="47">
        <v>96.262</v>
      </c>
      <c r="H46" s="41">
        <v>14</v>
      </c>
      <c r="I46" s="43">
        <v>0.1079</v>
      </c>
      <c r="J46" s="45">
        <v>39</v>
      </c>
      <c r="K46" s="43">
        <v>0.30049999999999999</v>
      </c>
      <c r="L46" s="45">
        <v>2085</v>
      </c>
      <c r="M46" s="43">
        <v>16.064399999999999</v>
      </c>
      <c r="N46" s="45">
        <v>5719</v>
      </c>
      <c r="O46" s="43">
        <v>44.063499999999998</v>
      </c>
      <c r="P46" s="44">
        <v>4532</v>
      </c>
      <c r="Q46" s="43">
        <v>34.917900000000003</v>
      </c>
      <c r="R46" s="44">
        <v>2</v>
      </c>
      <c r="S46" s="43">
        <v>1.54E-2</v>
      </c>
      <c r="T46" s="49">
        <v>588</v>
      </c>
      <c r="U46" s="42">
        <v>4.5304000000000002</v>
      </c>
      <c r="V46" s="41">
        <v>499</v>
      </c>
      <c r="W46" s="42">
        <v>3.7010000000000001</v>
      </c>
      <c r="X46" s="25">
        <v>3027</v>
      </c>
      <c r="Y46" s="26">
        <v>100</v>
      </c>
    </row>
    <row r="47" spans="1:25" s="24" customFormat="1" ht="15" customHeight="1" x14ac:dyDescent="0.2">
      <c r="A47" s="22" t="s">
        <v>19</v>
      </c>
      <c r="B47" s="66" t="s">
        <v>59</v>
      </c>
      <c r="C47" s="67">
        <v>839</v>
      </c>
      <c r="D47" s="71">
        <v>47</v>
      </c>
      <c r="E47" s="69">
        <v>5.6018999999999997</v>
      </c>
      <c r="F47" s="72">
        <v>792</v>
      </c>
      <c r="G47" s="70">
        <v>94.398099999999999</v>
      </c>
      <c r="H47" s="72">
        <v>19</v>
      </c>
      <c r="I47" s="73">
        <v>2.399</v>
      </c>
      <c r="J47" s="75">
        <v>5</v>
      </c>
      <c r="K47" s="73">
        <v>0.63129999999999997</v>
      </c>
      <c r="L47" s="75">
        <v>238</v>
      </c>
      <c r="M47" s="73">
        <v>30.0505</v>
      </c>
      <c r="N47" s="75">
        <v>122</v>
      </c>
      <c r="O47" s="73">
        <v>15.404</v>
      </c>
      <c r="P47" s="75">
        <v>356</v>
      </c>
      <c r="Q47" s="73">
        <v>44.9495</v>
      </c>
      <c r="R47" s="74">
        <v>0</v>
      </c>
      <c r="S47" s="73">
        <v>0</v>
      </c>
      <c r="T47" s="76">
        <v>52</v>
      </c>
      <c r="U47" s="69">
        <v>6.5656999999999996</v>
      </c>
      <c r="V47" s="71">
        <v>65</v>
      </c>
      <c r="W47" s="69">
        <v>7.7473000000000001</v>
      </c>
      <c r="X47" s="80">
        <v>308</v>
      </c>
      <c r="Y47" s="81">
        <v>100</v>
      </c>
    </row>
    <row r="48" spans="1:25" s="24" customFormat="1" ht="15" customHeight="1" x14ac:dyDescent="0.2">
      <c r="A48" s="22" t="s">
        <v>19</v>
      </c>
      <c r="B48" s="65" t="s">
        <v>60</v>
      </c>
      <c r="C48" s="40">
        <v>9884</v>
      </c>
      <c r="D48" s="48">
        <v>720</v>
      </c>
      <c r="E48" s="42">
        <v>7.2845000000000004</v>
      </c>
      <c r="F48" s="48">
        <v>9164</v>
      </c>
      <c r="G48" s="47">
        <v>92.715500000000006</v>
      </c>
      <c r="H48" s="48">
        <v>44</v>
      </c>
      <c r="I48" s="43">
        <v>0.48010000000000003</v>
      </c>
      <c r="J48" s="45">
        <v>7</v>
      </c>
      <c r="K48" s="43">
        <v>7.6399999999999996E-2</v>
      </c>
      <c r="L48" s="44">
        <v>291</v>
      </c>
      <c r="M48" s="43">
        <v>3.1755</v>
      </c>
      <c r="N48" s="45">
        <v>5911</v>
      </c>
      <c r="O48" s="43">
        <v>64.502399999999994</v>
      </c>
      <c r="P48" s="45">
        <v>2659</v>
      </c>
      <c r="Q48" s="43">
        <v>29.015699999999999</v>
      </c>
      <c r="R48" s="44">
        <v>6</v>
      </c>
      <c r="S48" s="43">
        <v>6.5500000000000003E-2</v>
      </c>
      <c r="T48" s="49">
        <v>246</v>
      </c>
      <c r="U48" s="42">
        <v>2.6844000000000001</v>
      </c>
      <c r="V48" s="48">
        <v>251</v>
      </c>
      <c r="W48" s="42">
        <v>2.5394999999999999</v>
      </c>
      <c r="X48" s="25">
        <v>1236</v>
      </c>
      <c r="Y48" s="26">
        <v>100</v>
      </c>
    </row>
    <row r="49" spans="1:25" s="24" customFormat="1" ht="15" customHeight="1" x14ac:dyDescent="0.2">
      <c r="A49" s="22" t="s">
        <v>19</v>
      </c>
      <c r="B49" s="66" t="s">
        <v>61</v>
      </c>
      <c r="C49" s="67">
        <v>571</v>
      </c>
      <c r="D49" s="71">
        <v>23</v>
      </c>
      <c r="E49" s="69">
        <v>4.0279999999999996</v>
      </c>
      <c r="F49" s="71">
        <v>548</v>
      </c>
      <c r="G49" s="70">
        <v>95.971999999999994</v>
      </c>
      <c r="H49" s="72">
        <v>146</v>
      </c>
      <c r="I49" s="73">
        <v>26.642299999999999</v>
      </c>
      <c r="J49" s="74">
        <v>1</v>
      </c>
      <c r="K49" s="73">
        <v>0.1825</v>
      </c>
      <c r="L49" s="74">
        <v>38</v>
      </c>
      <c r="M49" s="73">
        <v>6.9343000000000004</v>
      </c>
      <c r="N49" s="74">
        <v>57</v>
      </c>
      <c r="O49" s="73">
        <v>10.4015</v>
      </c>
      <c r="P49" s="75">
        <v>278</v>
      </c>
      <c r="Q49" s="73">
        <v>50.729900000000001</v>
      </c>
      <c r="R49" s="75">
        <v>2</v>
      </c>
      <c r="S49" s="73">
        <v>0.36499999999999999</v>
      </c>
      <c r="T49" s="76">
        <v>26</v>
      </c>
      <c r="U49" s="69">
        <v>4.7445000000000004</v>
      </c>
      <c r="V49" s="71">
        <v>30</v>
      </c>
      <c r="W49" s="69">
        <v>5.2538999999999998</v>
      </c>
      <c r="X49" s="80">
        <v>688</v>
      </c>
      <c r="Y49" s="81">
        <v>100</v>
      </c>
    </row>
    <row r="50" spans="1:25" s="24" customFormat="1" ht="15" customHeight="1" x14ac:dyDescent="0.2">
      <c r="A50" s="22" t="s">
        <v>19</v>
      </c>
      <c r="B50" s="65" t="s">
        <v>62</v>
      </c>
      <c r="C50" s="40">
        <v>5238</v>
      </c>
      <c r="D50" s="41">
        <v>350</v>
      </c>
      <c r="E50" s="42">
        <v>6.6818999999999997</v>
      </c>
      <c r="F50" s="41">
        <v>4888</v>
      </c>
      <c r="G50" s="47">
        <v>93.318100000000001</v>
      </c>
      <c r="H50" s="41">
        <v>10</v>
      </c>
      <c r="I50" s="43">
        <v>0.2046</v>
      </c>
      <c r="J50" s="45">
        <v>15</v>
      </c>
      <c r="K50" s="43">
        <v>0.30690000000000001</v>
      </c>
      <c r="L50" s="44">
        <v>159</v>
      </c>
      <c r="M50" s="43">
        <v>3.2528999999999999</v>
      </c>
      <c r="N50" s="45">
        <v>2459</v>
      </c>
      <c r="O50" s="43">
        <v>50.306899999999999</v>
      </c>
      <c r="P50" s="45">
        <v>2176</v>
      </c>
      <c r="Q50" s="43">
        <v>44.517200000000003</v>
      </c>
      <c r="R50" s="44">
        <v>0</v>
      </c>
      <c r="S50" s="43">
        <v>0</v>
      </c>
      <c r="T50" s="49">
        <v>69</v>
      </c>
      <c r="U50" s="42">
        <v>1.4116</v>
      </c>
      <c r="V50" s="41">
        <v>81</v>
      </c>
      <c r="W50" s="42">
        <v>1.5464</v>
      </c>
      <c r="X50" s="25">
        <v>1818</v>
      </c>
      <c r="Y50" s="26">
        <v>100</v>
      </c>
    </row>
    <row r="51" spans="1:25" s="24" customFormat="1" ht="15" customHeight="1" x14ac:dyDescent="0.2">
      <c r="A51" s="22" t="s">
        <v>19</v>
      </c>
      <c r="B51" s="66" t="s">
        <v>63</v>
      </c>
      <c r="C51" s="64">
        <v>26603</v>
      </c>
      <c r="D51" s="72">
        <v>6681</v>
      </c>
      <c r="E51" s="69">
        <v>25.113700000000001</v>
      </c>
      <c r="F51" s="72">
        <v>19922</v>
      </c>
      <c r="G51" s="70">
        <v>74.886300000000006</v>
      </c>
      <c r="H51" s="72">
        <v>46</v>
      </c>
      <c r="I51" s="73">
        <v>0.23089999999999999</v>
      </c>
      <c r="J51" s="75">
        <v>61</v>
      </c>
      <c r="K51" s="73">
        <v>0.30620000000000003</v>
      </c>
      <c r="L51" s="74">
        <v>8628</v>
      </c>
      <c r="M51" s="73">
        <v>43.308900000000001</v>
      </c>
      <c r="N51" s="74">
        <v>7065</v>
      </c>
      <c r="O51" s="73">
        <v>35.463299999999997</v>
      </c>
      <c r="P51" s="74">
        <v>3710</v>
      </c>
      <c r="Q51" s="73">
        <v>18.622599999999998</v>
      </c>
      <c r="R51" s="75">
        <v>5</v>
      </c>
      <c r="S51" s="73">
        <v>2.5100000000000001E-2</v>
      </c>
      <c r="T51" s="76">
        <v>407</v>
      </c>
      <c r="U51" s="69">
        <v>2.0430000000000001</v>
      </c>
      <c r="V51" s="72">
        <v>2638</v>
      </c>
      <c r="W51" s="69">
        <v>9.9161999999999999</v>
      </c>
      <c r="X51" s="80">
        <v>8616</v>
      </c>
      <c r="Y51" s="81">
        <v>100</v>
      </c>
    </row>
    <row r="52" spans="1:25" s="24" customFormat="1" ht="15" customHeight="1" x14ac:dyDescent="0.2">
      <c r="A52" s="22" t="s">
        <v>19</v>
      </c>
      <c r="B52" s="65" t="s">
        <v>64</v>
      </c>
      <c r="C52" s="40">
        <v>903</v>
      </c>
      <c r="D52" s="41">
        <v>32</v>
      </c>
      <c r="E52" s="42">
        <v>3.5436999999999999</v>
      </c>
      <c r="F52" s="41">
        <v>871</v>
      </c>
      <c r="G52" s="47">
        <v>96.456299999999999</v>
      </c>
      <c r="H52" s="48">
        <v>11</v>
      </c>
      <c r="I52" s="43">
        <v>1.2628999999999999</v>
      </c>
      <c r="J52" s="45">
        <v>6</v>
      </c>
      <c r="K52" s="43">
        <v>0.68889999999999996</v>
      </c>
      <c r="L52" s="44">
        <v>199</v>
      </c>
      <c r="M52" s="43">
        <v>22.847300000000001</v>
      </c>
      <c r="N52" s="44">
        <v>39</v>
      </c>
      <c r="O52" s="43">
        <v>4.4775999999999998</v>
      </c>
      <c r="P52" s="45">
        <v>585</v>
      </c>
      <c r="Q52" s="43">
        <v>67.164199999999994</v>
      </c>
      <c r="R52" s="44">
        <v>11</v>
      </c>
      <c r="S52" s="43">
        <v>1.2628999999999999</v>
      </c>
      <c r="T52" s="46">
        <v>20</v>
      </c>
      <c r="U52" s="42">
        <v>2.2961999999999998</v>
      </c>
      <c r="V52" s="41">
        <v>115</v>
      </c>
      <c r="W52" s="42">
        <v>12.735300000000001</v>
      </c>
      <c r="X52" s="25">
        <v>1009</v>
      </c>
      <c r="Y52" s="26">
        <v>100</v>
      </c>
    </row>
    <row r="53" spans="1:25" s="24" customFormat="1" ht="15" customHeight="1" x14ac:dyDescent="0.2">
      <c r="A53" s="22" t="s">
        <v>19</v>
      </c>
      <c r="B53" s="66" t="s">
        <v>65</v>
      </c>
      <c r="C53" s="67">
        <v>533</v>
      </c>
      <c r="D53" s="71">
        <v>93</v>
      </c>
      <c r="E53" s="69">
        <v>17.448399999999999</v>
      </c>
      <c r="F53" s="72">
        <v>440</v>
      </c>
      <c r="G53" s="70">
        <v>82.551599999999993</v>
      </c>
      <c r="H53" s="71">
        <v>10</v>
      </c>
      <c r="I53" s="73">
        <v>2.2726999999999999</v>
      </c>
      <c r="J53" s="74">
        <v>2</v>
      </c>
      <c r="K53" s="73">
        <v>0.45450000000000002</v>
      </c>
      <c r="L53" s="75">
        <v>1</v>
      </c>
      <c r="M53" s="73">
        <v>0.2273</v>
      </c>
      <c r="N53" s="74">
        <v>26</v>
      </c>
      <c r="O53" s="73">
        <v>5.9090999999999996</v>
      </c>
      <c r="P53" s="75">
        <v>394</v>
      </c>
      <c r="Q53" s="73">
        <v>89.545500000000004</v>
      </c>
      <c r="R53" s="75">
        <v>0</v>
      </c>
      <c r="S53" s="73">
        <v>0</v>
      </c>
      <c r="T53" s="76">
        <v>7</v>
      </c>
      <c r="U53" s="69">
        <v>1.5909</v>
      </c>
      <c r="V53" s="71">
        <v>4</v>
      </c>
      <c r="W53" s="69">
        <v>0.75049999999999994</v>
      </c>
      <c r="X53" s="80">
        <v>306</v>
      </c>
      <c r="Y53" s="81">
        <v>100</v>
      </c>
    </row>
    <row r="54" spans="1:25" s="24" customFormat="1" ht="15" customHeight="1" x14ac:dyDescent="0.2">
      <c r="A54" s="22" t="s">
        <v>19</v>
      </c>
      <c r="B54" s="65" t="s">
        <v>66</v>
      </c>
      <c r="C54" s="40">
        <v>9366</v>
      </c>
      <c r="D54" s="41">
        <v>736</v>
      </c>
      <c r="E54" s="42">
        <v>7.8582000000000001</v>
      </c>
      <c r="F54" s="48">
        <v>8630</v>
      </c>
      <c r="G54" s="47">
        <v>92.141800000000003</v>
      </c>
      <c r="H54" s="48">
        <v>22</v>
      </c>
      <c r="I54" s="43">
        <v>0.25490000000000002</v>
      </c>
      <c r="J54" s="45">
        <v>28</v>
      </c>
      <c r="K54" s="78">
        <v>0.32440000000000002</v>
      </c>
      <c r="L54" s="44">
        <v>571</v>
      </c>
      <c r="M54" s="78">
        <v>6.6165000000000003</v>
      </c>
      <c r="N54" s="45">
        <v>4962</v>
      </c>
      <c r="O54" s="43">
        <v>57.497100000000003</v>
      </c>
      <c r="P54" s="45">
        <v>2660</v>
      </c>
      <c r="Q54" s="43">
        <v>30.822700000000001</v>
      </c>
      <c r="R54" s="45">
        <v>2</v>
      </c>
      <c r="S54" s="43">
        <v>2.3199999999999998E-2</v>
      </c>
      <c r="T54" s="49">
        <v>385</v>
      </c>
      <c r="U54" s="42">
        <v>4.4611999999999998</v>
      </c>
      <c r="V54" s="41">
        <v>308</v>
      </c>
      <c r="W54" s="42">
        <v>3.2885</v>
      </c>
      <c r="X54" s="25">
        <v>1971</v>
      </c>
      <c r="Y54" s="26">
        <v>100</v>
      </c>
    </row>
    <row r="55" spans="1:25" s="24" customFormat="1" ht="15" customHeight="1" x14ac:dyDescent="0.2">
      <c r="A55" s="22" t="s">
        <v>19</v>
      </c>
      <c r="B55" s="66" t="s">
        <v>67</v>
      </c>
      <c r="C55" s="64">
        <v>6833</v>
      </c>
      <c r="D55" s="72">
        <v>774</v>
      </c>
      <c r="E55" s="69">
        <v>11.327400000000001</v>
      </c>
      <c r="F55" s="71">
        <v>6059</v>
      </c>
      <c r="G55" s="70">
        <v>88.672600000000003</v>
      </c>
      <c r="H55" s="72">
        <v>178</v>
      </c>
      <c r="I55" s="73">
        <v>2.9378000000000002</v>
      </c>
      <c r="J55" s="74">
        <v>67</v>
      </c>
      <c r="K55" s="73">
        <v>1.1057999999999999</v>
      </c>
      <c r="L55" s="75">
        <v>1335</v>
      </c>
      <c r="M55" s="73">
        <v>22.033300000000001</v>
      </c>
      <c r="N55" s="75">
        <v>752</v>
      </c>
      <c r="O55" s="73">
        <v>12.411300000000001</v>
      </c>
      <c r="P55" s="74">
        <v>3036</v>
      </c>
      <c r="Q55" s="73">
        <v>50.107300000000002</v>
      </c>
      <c r="R55" s="74">
        <v>42</v>
      </c>
      <c r="S55" s="73">
        <v>0.69320000000000004</v>
      </c>
      <c r="T55" s="77">
        <v>649</v>
      </c>
      <c r="U55" s="69">
        <v>10.7113</v>
      </c>
      <c r="V55" s="72">
        <v>571</v>
      </c>
      <c r="W55" s="69">
        <v>8.3565000000000005</v>
      </c>
      <c r="X55" s="80">
        <v>2305</v>
      </c>
      <c r="Y55" s="81">
        <v>100</v>
      </c>
    </row>
    <row r="56" spans="1:25" s="24" customFormat="1" ht="15" customHeight="1" x14ac:dyDescent="0.2">
      <c r="A56" s="22" t="s">
        <v>19</v>
      </c>
      <c r="B56" s="65" t="s">
        <v>68</v>
      </c>
      <c r="C56" s="40">
        <v>3015</v>
      </c>
      <c r="D56" s="48">
        <v>234</v>
      </c>
      <c r="E56" s="42">
        <v>7.7611999999999997</v>
      </c>
      <c r="F56" s="48">
        <v>2781</v>
      </c>
      <c r="G56" s="47">
        <v>92.238799999999998</v>
      </c>
      <c r="H56" s="41">
        <v>1</v>
      </c>
      <c r="I56" s="43">
        <v>3.5999999999999997E-2</v>
      </c>
      <c r="J56" s="45">
        <v>3</v>
      </c>
      <c r="K56" s="43">
        <v>0.1079</v>
      </c>
      <c r="L56" s="45">
        <v>26</v>
      </c>
      <c r="M56" s="43">
        <v>0.93489999999999995</v>
      </c>
      <c r="N56" s="44">
        <v>257</v>
      </c>
      <c r="O56" s="43">
        <v>9.2413000000000007</v>
      </c>
      <c r="P56" s="45">
        <v>2412</v>
      </c>
      <c r="Q56" s="43">
        <v>86.731399999999994</v>
      </c>
      <c r="R56" s="44">
        <v>2</v>
      </c>
      <c r="S56" s="43">
        <v>7.1900000000000006E-2</v>
      </c>
      <c r="T56" s="46">
        <v>80</v>
      </c>
      <c r="U56" s="42">
        <v>2.8767</v>
      </c>
      <c r="V56" s="48">
        <v>4</v>
      </c>
      <c r="W56" s="42">
        <v>0.13270000000000001</v>
      </c>
      <c r="X56" s="25">
        <v>720</v>
      </c>
      <c r="Y56" s="26">
        <v>100</v>
      </c>
    </row>
    <row r="57" spans="1:25" s="24" customFormat="1" ht="15" customHeight="1" x14ac:dyDescent="0.2">
      <c r="A57" s="22" t="s">
        <v>19</v>
      </c>
      <c r="B57" s="66" t="s">
        <v>69</v>
      </c>
      <c r="C57" s="64">
        <v>6365</v>
      </c>
      <c r="D57" s="71">
        <v>114</v>
      </c>
      <c r="E57" s="69">
        <v>1.7909999999999999</v>
      </c>
      <c r="F57" s="71">
        <v>6251</v>
      </c>
      <c r="G57" s="70">
        <v>98.209000000000003</v>
      </c>
      <c r="H57" s="72">
        <v>134</v>
      </c>
      <c r="I57" s="73">
        <v>2.1436999999999999</v>
      </c>
      <c r="J57" s="75">
        <v>33</v>
      </c>
      <c r="K57" s="73">
        <v>0.52790000000000004</v>
      </c>
      <c r="L57" s="74">
        <v>651</v>
      </c>
      <c r="M57" s="73">
        <v>10.414300000000001</v>
      </c>
      <c r="N57" s="74">
        <v>2876</v>
      </c>
      <c r="O57" s="73">
        <v>46.008600000000001</v>
      </c>
      <c r="P57" s="74">
        <v>2252</v>
      </c>
      <c r="Q57" s="73">
        <v>36.026200000000003</v>
      </c>
      <c r="R57" s="74">
        <v>1</v>
      </c>
      <c r="S57" s="73">
        <v>1.6E-2</v>
      </c>
      <c r="T57" s="77">
        <v>304</v>
      </c>
      <c r="U57" s="69">
        <v>4.8632</v>
      </c>
      <c r="V57" s="71">
        <v>276</v>
      </c>
      <c r="W57" s="69">
        <v>4.3361999999999998</v>
      </c>
      <c r="X57" s="80">
        <v>2232</v>
      </c>
      <c r="Y57" s="81">
        <v>100</v>
      </c>
    </row>
    <row r="58" spans="1:25" s="24" customFormat="1" ht="15" customHeight="1" thickBot="1" x14ac:dyDescent="0.25">
      <c r="A58" s="22" t="s">
        <v>19</v>
      </c>
      <c r="B58" s="27" t="s">
        <v>70</v>
      </c>
      <c r="C58" s="51">
        <v>427</v>
      </c>
      <c r="D58" s="52">
        <v>7</v>
      </c>
      <c r="E58" s="53">
        <v>1.6393</v>
      </c>
      <c r="F58" s="52">
        <v>420</v>
      </c>
      <c r="G58" s="58">
        <v>98.360699999999994</v>
      </c>
      <c r="H58" s="54">
        <v>35</v>
      </c>
      <c r="I58" s="55">
        <v>8.3332999999999995</v>
      </c>
      <c r="J58" s="56">
        <v>1</v>
      </c>
      <c r="K58" s="55">
        <v>0.23810000000000001</v>
      </c>
      <c r="L58" s="57">
        <v>61</v>
      </c>
      <c r="M58" s="55">
        <v>14.5238</v>
      </c>
      <c r="N58" s="56">
        <v>9</v>
      </c>
      <c r="O58" s="55">
        <v>2.1429</v>
      </c>
      <c r="P58" s="56">
        <v>303</v>
      </c>
      <c r="Q58" s="55">
        <v>72.142899999999997</v>
      </c>
      <c r="R58" s="56">
        <v>1</v>
      </c>
      <c r="S58" s="55">
        <v>0.23810000000000001</v>
      </c>
      <c r="T58" s="79">
        <v>10</v>
      </c>
      <c r="U58" s="53">
        <v>2.3809999999999998</v>
      </c>
      <c r="V58" s="52">
        <v>18</v>
      </c>
      <c r="W58" s="53">
        <v>4.2154999999999996</v>
      </c>
      <c r="X58" s="28">
        <v>365</v>
      </c>
      <c r="Y58" s="29">
        <v>100</v>
      </c>
    </row>
    <row r="59" spans="1:25" s="24" customFormat="1" ht="15" customHeight="1" x14ac:dyDescent="0.2">
      <c r="A59" s="22"/>
      <c r="B59" s="30"/>
      <c r="C59" s="31"/>
      <c r="D59" s="31"/>
      <c r="E59" s="31"/>
      <c r="F59" s="31"/>
      <c r="G59" s="31"/>
      <c r="H59" s="31"/>
      <c r="I59" s="31"/>
      <c r="J59" s="31"/>
      <c r="K59" s="31"/>
      <c r="L59" s="31"/>
      <c r="M59" s="31"/>
      <c r="N59" s="31"/>
      <c r="O59" s="31"/>
      <c r="P59" s="31"/>
      <c r="Q59" s="31"/>
      <c r="R59" s="31"/>
      <c r="S59" s="31"/>
      <c r="T59" s="31"/>
      <c r="U59" s="31"/>
      <c r="V59" s="32"/>
      <c r="W59" s="23"/>
      <c r="X59" s="31"/>
      <c r="Y59" s="31"/>
    </row>
    <row r="60" spans="1:25" s="24" customFormat="1" ht="15" customHeight="1" x14ac:dyDescent="0.2">
      <c r="A60" s="22"/>
      <c r="B60" s="30" t="s">
        <v>78</v>
      </c>
      <c r="C60" s="32"/>
      <c r="D60" s="32"/>
      <c r="E60" s="32"/>
      <c r="F60" s="32"/>
      <c r="G60" s="32"/>
      <c r="H60" s="31"/>
      <c r="I60" s="31"/>
      <c r="J60" s="31"/>
      <c r="K60" s="31"/>
      <c r="L60" s="31"/>
      <c r="M60" s="31"/>
      <c r="N60" s="31"/>
      <c r="O60" s="31"/>
      <c r="P60" s="31"/>
      <c r="Q60" s="31"/>
      <c r="R60" s="31"/>
      <c r="S60" s="31"/>
      <c r="T60" s="31"/>
      <c r="U60" s="31"/>
      <c r="V60" s="32"/>
      <c r="W60" s="32"/>
      <c r="X60" s="31"/>
      <c r="Y60" s="31"/>
    </row>
    <row r="61" spans="1:25" s="24" customFormat="1" ht="15" customHeight="1" x14ac:dyDescent="0.2">
      <c r="A61" s="22"/>
      <c r="B61" s="33" t="s">
        <v>77</v>
      </c>
      <c r="C61" s="32"/>
      <c r="D61" s="32"/>
      <c r="E61" s="32"/>
      <c r="F61" s="32"/>
      <c r="G61" s="32"/>
      <c r="H61" s="31"/>
      <c r="I61" s="31"/>
      <c r="J61" s="31"/>
      <c r="K61" s="31"/>
      <c r="L61" s="31"/>
      <c r="M61" s="31"/>
      <c r="N61" s="31"/>
      <c r="O61" s="31"/>
      <c r="P61" s="31"/>
      <c r="Q61" s="31"/>
      <c r="R61" s="31"/>
      <c r="S61" s="31"/>
      <c r="T61" s="31"/>
      <c r="U61" s="31"/>
      <c r="V61" s="32"/>
      <c r="W61" s="32"/>
      <c r="X61" s="31"/>
      <c r="Y61" s="31"/>
    </row>
    <row r="62" spans="1:25" s="24" customFormat="1" ht="15" customHeight="1" x14ac:dyDescent="0.2">
      <c r="A62" s="22"/>
      <c r="B62" s="33" t="s">
        <v>76</v>
      </c>
      <c r="C62" s="32"/>
      <c r="D62" s="32"/>
      <c r="E62" s="32"/>
      <c r="F62" s="32"/>
      <c r="G62" s="32"/>
      <c r="H62" s="31"/>
      <c r="I62" s="31"/>
      <c r="J62" s="31"/>
      <c r="K62" s="31"/>
      <c r="L62" s="31"/>
      <c r="M62" s="31"/>
      <c r="N62" s="31"/>
      <c r="O62" s="31"/>
      <c r="P62" s="31"/>
      <c r="Q62" s="31"/>
      <c r="R62" s="31"/>
      <c r="S62" s="31"/>
      <c r="T62" s="31"/>
      <c r="U62" s="31"/>
      <c r="V62" s="32"/>
      <c r="W62" s="32"/>
      <c r="X62" s="31"/>
      <c r="Y62" s="31"/>
    </row>
    <row r="63" spans="1:25" s="24" customFormat="1" ht="15" customHeight="1" x14ac:dyDescent="0.2">
      <c r="A63" s="22"/>
      <c r="B63" s="33" t="str">
        <f>CONCATENATE("NOTE: Table reads (for US Totals):  Of all ", C68," public school students with disabilities who received ", LOWER(A7), ", ",D68," (",TEXT(E7,"0.0"),"%) were served solely under Section 504 and ", F68," (",TEXT(G7,"0.0"),"%) were served under IDEA.")</f>
        <v>NOTE: Table reads (for US Totals):  Of all 303,078 public school students with disabilities who received more than one out-of-school suspension, 29,645 (9.8%) were served solely under Section 504 and 273,433 (90.2%) were served under IDEA.</v>
      </c>
      <c r="C63" s="32"/>
      <c r="D63" s="32"/>
      <c r="E63" s="32"/>
      <c r="F63" s="32"/>
      <c r="G63" s="32"/>
      <c r="H63" s="31"/>
      <c r="I63" s="31"/>
      <c r="J63" s="31"/>
      <c r="K63" s="31"/>
      <c r="L63" s="31"/>
      <c r="M63" s="31"/>
      <c r="N63" s="31"/>
      <c r="O63" s="31"/>
      <c r="P63" s="31"/>
      <c r="Q63" s="31"/>
      <c r="R63" s="31"/>
      <c r="S63" s="31"/>
      <c r="T63" s="31"/>
      <c r="U63" s="31"/>
      <c r="V63" s="32"/>
      <c r="W63" s="23"/>
      <c r="X63" s="31"/>
      <c r="Y63" s="31"/>
    </row>
    <row r="64" spans="1:25" s="24" customFormat="1" ht="15" customHeight="1" x14ac:dyDescent="0.2">
      <c r="A64" s="22"/>
      <c r="B64" s="33" t="str">
        <f>CONCATENATE("            Table reads (for US Race/Ethnicity):  Of all ",TEXT(F7,"#,##0")," public school students with disabilities served under IDEA who received ",LOWER(A7), ", ",TEXT(H7,"#,##0")," (",TEXT(I7,"0.0"),"%) were American Indian or Alaska Native.")</f>
        <v xml:space="preserve">            Table reads (for US Race/Ethnicity):  Of all 273,433 public school students with disabilities served under IDEA who received more than one out-of-school suspension, 3,817 (1.4%) were American Indian or Alaska Native.</v>
      </c>
      <c r="C64" s="32"/>
      <c r="D64" s="32"/>
      <c r="E64" s="32"/>
      <c r="F64" s="32"/>
      <c r="G64" s="32"/>
      <c r="H64" s="31"/>
      <c r="I64" s="31"/>
      <c r="J64" s="31"/>
      <c r="K64" s="31"/>
      <c r="L64" s="31"/>
      <c r="M64" s="31"/>
      <c r="N64" s="31"/>
      <c r="O64" s="31"/>
      <c r="P64" s="31"/>
      <c r="Q64" s="31"/>
      <c r="R64" s="31"/>
      <c r="S64" s="31"/>
      <c r="T64" s="31"/>
      <c r="U64" s="31"/>
      <c r="V64" s="32"/>
      <c r="W64" s="32"/>
      <c r="X64" s="31"/>
      <c r="Y64" s="31"/>
    </row>
    <row r="65" spans="1:26" s="24" customFormat="1" ht="15" customHeight="1" x14ac:dyDescent="0.2">
      <c r="A65" s="22"/>
      <c r="B65" s="160" t="s">
        <v>74</v>
      </c>
      <c r="C65" s="160"/>
      <c r="D65" s="160"/>
      <c r="E65" s="160"/>
      <c r="F65" s="160"/>
      <c r="G65" s="160"/>
      <c r="H65" s="160"/>
      <c r="I65" s="160"/>
      <c r="J65" s="160"/>
      <c r="K65" s="160"/>
      <c r="L65" s="160"/>
      <c r="M65" s="160"/>
      <c r="N65" s="160"/>
      <c r="O65" s="160"/>
      <c r="P65" s="160"/>
      <c r="Q65" s="160"/>
      <c r="R65" s="160"/>
      <c r="S65" s="160"/>
      <c r="T65" s="160"/>
      <c r="U65" s="160"/>
      <c r="V65" s="160"/>
      <c r="W65" s="160"/>
      <c r="X65" s="31"/>
      <c r="Y65" s="31"/>
    </row>
    <row r="66" spans="1:26" s="36" customFormat="1" ht="14.1" customHeight="1" x14ac:dyDescent="0.2">
      <c r="A66" s="39"/>
      <c r="B66" s="160" t="s">
        <v>75</v>
      </c>
      <c r="C66" s="160"/>
      <c r="D66" s="160"/>
      <c r="E66" s="160"/>
      <c r="F66" s="160"/>
      <c r="G66" s="160"/>
      <c r="H66" s="160"/>
      <c r="I66" s="160"/>
      <c r="J66" s="160"/>
      <c r="K66" s="160"/>
      <c r="L66" s="160"/>
      <c r="M66" s="160"/>
      <c r="N66" s="160"/>
      <c r="O66" s="160"/>
      <c r="P66" s="160"/>
      <c r="Q66" s="160"/>
      <c r="R66" s="160"/>
      <c r="S66" s="160"/>
      <c r="T66" s="160"/>
      <c r="U66" s="160"/>
      <c r="V66" s="160"/>
      <c r="W66" s="160"/>
      <c r="X66" s="35"/>
      <c r="Y66" s="34"/>
    </row>
    <row r="68" spans="1:26" ht="15" customHeight="1" x14ac:dyDescent="0.2">
      <c r="B68" s="59"/>
      <c r="C68" s="60" t="str">
        <f>IF(ISTEXT(C7),LEFT(C7,3),TEXT(C7,"#,##0"))</f>
        <v>303,078</v>
      </c>
      <c r="D68" s="60" t="str">
        <f>IF(ISTEXT(D7),LEFT(D7,3),TEXT(D7,"#,##0"))</f>
        <v>29,645</v>
      </c>
      <c r="E68" s="60"/>
      <c r="F68" s="60" t="str">
        <f>IF(ISTEXT(F7),LEFT(F7,3),TEXT(F7,"#,##0"))</f>
        <v>273,433</v>
      </c>
      <c r="G68" s="60"/>
      <c r="H68" s="60" t="str">
        <f>IF(ISTEXT(H7),LEFT(H7,3),TEXT(H7,"#,##0"))</f>
        <v>3,817</v>
      </c>
      <c r="I68" s="5"/>
      <c r="J68" s="5"/>
      <c r="K68" s="5"/>
      <c r="L68" s="5"/>
      <c r="M68" s="5"/>
      <c r="N68" s="5"/>
      <c r="O68" s="5"/>
      <c r="P68" s="5"/>
      <c r="Q68" s="5"/>
      <c r="R68" s="5"/>
      <c r="S68" s="5"/>
      <c r="T68" s="5"/>
      <c r="U68" s="5"/>
      <c r="V68" s="61"/>
      <c r="W68" s="62"/>
    </row>
    <row r="69" spans="1:26" s="38" customFormat="1" ht="15" customHeight="1" x14ac:dyDescent="0.2">
      <c r="B69" s="6"/>
      <c r="C69" s="6"/>
      <c r="D69" s="6"/>
      <c r="E69" s="6"/>
      <c r="F69" s="6"/>
      <c r="G69" s="6"/>
      <c r="H69" s="6"/>
      <c r="I69" s="6"/>
      <c r="J69" s="6"/>
      <c r="K69" s="6"/>
      <c r="L69" s="6"/>
      <c r="M69" s="6"/>
      <c r="N69" s="6"/>
      <c r="O69" s="6"/>
      <c r="P69" s="6"/>
      <c r="Q69" s="6"/>
      <c r="R69" s="6"/>
      <c r="S69" s="6"/>
      <c r="T69" s="6"/>
      <c r="U69" s="6"/>
      <c r="V69" s="5"/>
      <c r="X69" s="5"/>
      <c r="Y69" s="5"/>
      <c r="Z69" s="62"/>
    </row>
  </sheetData>
  <mergeCells count="18">
    <mergeCell ref="Y4:Y5"/>
    <mergeCell ref="H5:I5"/>
    <mergeCell ref="J5:K5"/>
    <mergeCell ref="L5:M5"/>
    <mergeCell ref="N5:O5"/>
    <mergeCell ref="P5:Q5"/>
    <mergeCell ref="R5:S5"/>
    <mergeCell ref="T5:U5"/>
    <mergeCell ref="V4:W5"/>
    <mergeCell ref="H4:U4"/>
    <mergeCell ref="B2:W2"/>
    <mergeCell ref="B65:W65"/>
    <mergeCell ref="B66:W66"/>
    <mergeCell ref="X4:X5"/>
    <mergeCell ref="B4:B5"/>
    <mergeCell ref="C4:C5"/>
    <mergeCell ref="D4:E5"/>
    <mergeCell ref="F4:G5"/>
  </mergeCells>
  <printOptions horizontalCentered="1"/>
  <pageMargins left="0.25" right="0.25" top="0.75" bottom="0.75" header="0.3" footer="0.3"/>
  <pageSetup scale="39"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zoomScale="80" zoomScaleNormal="80" workbookViewId="0"/>
  </sheetViews>
  <sheetFormatPr defaultColWidth="10.140625" defaultRowHeight="14.25" x14ac:dyDescent="0.2"/>
  <cols>
    <col min="1" max="1" width="3.140625" style="96"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27" width="10.140625" style="95"/>
    <col min="28" max="16384" width="10.140625" style="39"/>
  </cols>
  <sheetData>
    <row r="1" spans="1:27" s="99" customFormat="1" ht="15" customHeight="1" x14ac:dyDescent="0.2">
      <c r="A1" s="91"/>
      <c r="B1" s="95"/>
      <c r="C1" s="97"/>
      <c r="D1" s="97"/>
      <c r="E1" s="97"/>
      <c r="F1" s="97"/>
      <c r="G1" s="97"/>
      <c r="H1" s="97"/>
      <c r="I1" s="97"/>
      <c r="J1" s="97"/>
      <c r="K1" s="97"/>
      <c r="L1" s="97"/>
      <c r="M1" s="97"/>
      <c r="N1" s="97"/>
      <c r="O1" s="97"/>
      <c r="P1" s="97"/>
      <c r="Q1" s="97"/>
      <c r="R1" s="97"/>
      <c r="S1" s="97"/>
      <c r="T1" s="97"/>
      <c r="U1" s="97"/>
      <c r="V1" s="98"/>
      <c r="W1" s="61"/>
      <c r="X1" s="97"/>
      <c r="Y1" s="97"/>
    </row>
    <row r="2" spans="1:27" s="100" customFormat="1" ht="15" customHeight="1" x14ac:dyDescent="0.25">
      <c r="A2" s="92"/>
      <c r="B2" s="139" t="str">
        <f>CONCATENATE("Number and percentage of public school male students with disabilities receiving ",LOWER(A7), " by race/ethnicity, disability status, and English proficiency, by state: School Year 2015-16")</f>
        <v>Number and percentage of public school male students with disabilities receiving more than one out-of-school suspension by race/ethnicity, disability status, and English proficiency, by state: School Year 2015-16</v>
      </c>
      <c r="C2" s="139"/>
      <c r="D2" s="139"/>
      <c r="E2" s="139"/>
      <c r="F2" s="139"/>
      <c r="G2" s="139"/>
      <c r="H2" s="139"/>
      <c r="I2" s="139"/>
      <c r="J2" s="139"/>
      <c r="K2" s="139"/>
      <c r="L2" s="139"/>
      <c r="M2" s="139"/>
      <c r="N2" s="139"/>
      <c r="O2" s="139"/>
      <c r="P2" s="139"/>
      <c r="Q2" s="139"/>
      <c r="R2" s="139"/>
      <c r="S2" s="139"/>
      <c r="T2" s="139"/>
      <c r="U2" s="139"/>
      <c r="V2" s="139"/>
      <c r="W2" s="139"/>
    </row>
    <row r="3" spans="1:27" s="99" customFormat="1" ht="15" customHeight="1" thickBot="1" x14ac:dyDescent="0.3">
      <c r="A3" s="91"/>
      <c r="B3" s="101"/>
      <c r="C3" s="102"/>
      <c r="D3" s="102"/>
      <c r="E3" s="102"/>
      <c r="F3" s="102"/>
      <c r="G3" s="102"/>
      <c r="H3" s="102"/>
      <c r="I3" s="102"/>
      <c r="J3" s="102"/>
      <c r="K3" s="102"/>
      <c r="L3" s="102"/>
      <c r="M3" s="102"/>
      <c r="N3" s="102"/>
      <c r="O3" s="102"/>
      <c r="P3" s="102"/>
      <c r="Q3" s="102"/>
      <c r="R3" s="102"/>
      <c r="S3" s="102"/>
      <c r="T3" s="102"/>
      <c r="U3" s="102"/>
      <c r="V3" s="102"/>
      <c r="W3" s="61"/>
      <c r="X3" s="102"/>
      <c r="Y3" s="102"/>
    </row>
    <row r="4" spans="1:27" s="111" customFormat="1" ht="24.95" customHeight="1" x14ac:dyDescent="0.2">
      <c r="A4" s="93"/>
      <c r="B4" s="140" t="s">
        <v>0</v>
      </c>
      <c r="C4" s="142" t="s">
        <v>81</v>
      </c>
      <c r="D4" s="144" t="s">
        <v>3</v>
      </c>
      <c r="E4" s="145"/>
      <c r="F4" s="144" t="s">
        <v>2</v>
      </c>
      <c r="G4" s="145"/>
      <c r="H4" s="148" t="s">
        <v>80</v>
      </c>
      <c r="I4" s="149"/>
      <c r="J4" s="149"/>
      <c r="K4" s="149"/>
      <c r="L4" s="149"/>
      <c r="M4" s="149"/>
      <c r="N4" s="149"/>
      <c r="O4" s="149"/>
      <c r="P4" s="149"/>
      <c r="Q4" s="149"/>
      <c r="R4" s="149"/>
      <c r="S4" s="149"/>
      <c r="T4" s="149"/>
      <c r="U4" s="150"/>
      <c r="V4" s="144" t="s">
        <v>79</v>
      </c>
      <c r="W4" s="145"/>
      <c r="X4" s="151" t="s">
        <v>5</v>
      </c>
      <c r="Y4" s="153" t="s">
        <v>6</v>
      </c>
    </row>
    <row r="5" spans="1:27" s="111" customFormat="1" ht="24.95" customHeight="1" x14ac:dyDescent="0.2">
      <c r="A5" s="93"/>
      <c r="B5" s="141"/>
      <c r="C5" s="143"/>
      <c r="D5" s="146"/>
      <c r="E5" s="147"/>
      <c r="F5" s="146"/>
      <c r="G5" s="147"/>
      <c r="H5" s="155" t="s">
        <v>7</v>
      </c>
      <c r="I5" s="156"/>
      <c r="J5" s="157" t="s">
        <v>8</v>
      </c>
      <c r="K5" s="156"/>
      <c r="L5" s="158" t="s">
        <v>9</v>
      </c>
      <c r="M5" s="156"/>
      <c r="N5" s="158" t="s">
        <v>10</v>
      </c>
      <c r="O5" s="156"/>
      <c r="P5" s="158" t="s">
        <v>11</v>
      </c>
      <c r="Q5" s="156"/>
      <c r="R5" s="158" t="s">
        <v>12</v>
      </c>
      <c r="S5" s="156"/>
      <c r="T5" s="158" t="s">
        <v>13</v>
      </c>
      <c r="U5" s="159"/>
      <c r="V5" s="146"/>
      <c r="W5" s="147"/>
      <c r="X5" s="152"/>
      <c r="Y5" s="154"/>
    </row>
    <row r="6" spans="1:27" s="111" customFormat="1" ht="15" customHeight="1" thickBot="1" x14ac:dyDescent="0.25">
      <c r="A6" s="93"/>
      <c r="B6" s="82"/>
      <c r="C6" s="83"/>
      <c r="D6" s="84" t="s">
        <v>14</v>
      </c>
      <c r="E6" s="88" t="s">
        <v>16</v>
      </c>
      <c r="F6" s="84" t="s">
        <v>14</v>
      </c>
      <c r="G6" s="88" t="s">
        <v>16</v>
      </c>
      <c r="H6" s="84" t="s">
        <v>14</v>
      </c>
      <c r="I6" s="85" t="s">
        <v>15</v>
      </c>
      <c r="J6" s="86" t="s">
        <v>14</v>
      </c>
      <c r="K6" s="85" t="s">
        <v>15</v>
      </c>
      <c r="L6" s="86" t="s">
        <v>14</v>
      </c>
      <c r="M6" s="85" t="s">
        <v>15</v>
      </c>
      <c r="N6" s="86" t="s">
        <v>14</v>
      </c>
      <c r="O6" s="85" t="s">
        <v>15</v>
      </c>
      <c r="P6" s="86" t="s">
        <v>14</v>
      </c>
      <c r="Q6" s="85" t="s">
        <v>15</v>
      </c>
      <c r="R6" s="86" t="s">
        <v>14</v>
      </c>
      <c r="S6" s="85" t="s">
        <v>15</v>
      </c>
      <c r="T6" s="86" t="s">
        <v>14</v>
      </c>
      <c r="U6" s="87" t="s">
        <v>15</v>
      </c>
      <c r="V6" s="86" t="s">
        <v>14</v>
      </c>
      <c r="W6" s="88" t="s">
        <v>16</v>
      </c>
      <c r="X6" s="89"/>
      <c r="Y6" s="90"/>
    </row>
    <row r="7" spans="1:27" s="24" customFormat="1" ht="15" customHeight="1" x14ac:dyDescent="0.2">
      <c r="A7" s="94" t="s">
        <v>17</v>
      </c>
      <c r="B7" s="63" t="s">
        <v>18</v>
      </c>
      <c r="C7" s="64">
        <v>245544</v>
      </c>
      <c r="D7" s="68">
        <v>23665</v>
      </c>
      <c r="E7" s="69">
        <v>9.6378000000000004</v>
      </c>
      <c r="F7" s="68">
        <v>221879</v>
      </c>
      <c r="G7" s="70">
        <v>90.362200000000001</v>
      </c>
      <c r="H7" s="72">
        <v>3042</v>
      </c>
      <c r="I7" s="73">
        <v>1.371</v>
      </c>
      <c r="J7" s="74">
        <v>1110</v>
      </c>
      <c r="K7" s="73">
        <v>0.50029999999999997</v>
      </c>
      <c r="L7" s="74">
        <v>39147</v>
      </c>
      <c r="M7" s="73">
        <v>17.6434</v>
      </c>
      <c r="N7" s="74">
        <v>89135</v>
      </c>
      <c r="O7" s="73">
        <v>40.172800000000002</v>
      </c>
      <c r="P7" s="74">
        <v>79592</v>
      </c>
      <c r="Q7" s="73">
        <v>35.8718</v>
      </c>
      <c r="R7" s="75">
        <v>676</v>
      </c>
      <c r="S7" s="73">
        <v>0.30470000000000003</v>
      </c>
      <c r="T7" s="76">
        <v>9177</v>
      </c>
      <c r="U7" s="69">
        <v>4.1360000000000001</v>
      </c>
      <c r="V7" s="68">
        <v>14412</v>
      </c>
      <c r="W7" s="69">
        <v>5.8693999999999997</v>
      </c>
      <c r="X7" s="80">
        <v>96360</v>
      </c>
      <c r="Y7" s="81">
        <v>99.99</v>
      </c>
      <c r="Z7" s="107"/>
      <c r="AA7" s="107"/>
    </row>
    <row r="8" spans="1:27" s="24" customFormat="1" ht="15" customHeight="1" x14ac:dyDescent="0.2">
      <c r="A8" s="94" t="s">
        <v>19</v>
      </c>
      <c r="B8" s="65" t="s">
        <v>20</v>
      </c>
      <c r="C8" s="40">
        <v>3592</v>
      </c>
      <c r="D8" s="41">
        <v>143</v>
      </c>
      <c r="E8" s="42">
        <v>3.9811000000000001</v>
      </c>
      <c r="F8" s="48">
        <v>3449</v>
      </c>
      <c r="G8" s="47">
        <v>96.018900000000002</v>
      </c>
      <c r="H8" s="41">
        <v>13</v>
      </c>
      <c r="I8" s="43">
        <v>0.37690000000000001</v>
      </c>
      <c r="J8" s="45">
        <v>4</v>
      </c>
      <c r="K8" s="43">
        <v>0.11600000000000001</v>
      </c>
      <c r="L8" s="44">
        <v>55</v>
      </c>
      <c r="M8" s="43">
        <v>1.5947</v>
      </c>
      <c r="N8" s="45">
        <v>2327</v>
      </c>
      <c r="O8" s="43">
        <v>67.468800000000002</v>
      </c>
      <c r="P8" s="45">
        <v>1025</v>
      </c>
      <c r="Q8" s="43">
        <v>29.718800000000002</v>
      </c>
      <c r="R8" s="45">
        <v>0</v>
      </c>
      <c r="S8" s="43">
        <v>0</v>
      </c>
      <c r="T8" s="49">
        <v>25</v>
      </c>
      <c r="U8" s="42">
        <v>0.7248</v>
      </c>
      <c r="V8" s="41">
        <v>38</v>
      </c>
      <c r="W8" s="42">
        <v>1.0579000000000001</v>
      </c>
      <c r="X8" s="25">
        <v>1400</v>
      </c>
      <c r="Y8" s="26">
        <v>100</v>
      </c>
      <c r="Z8" s="107"/>
      <c r="AA8" s="107"/>
    </row>
    <row r="9" spans="1:27" s="24" customFormat="1" ht="15" customHeight="1" x14ac:dyDescent="0.2">
      <c r="A9" s="94" t="s">
        <v>19</v>
      </c>
      <c r="B9" s="66" t="s">
        <v>21</v>
      </c>
      <c r="C9" s="64">
        <v>678</v>
      </c>
      <c r="D9" s="71">
        <v>26</v>
      </c>
      <c r="E9" s="69">
        <v>3.8348</v>
      </c>
      <c r="F9" s="71">
        <v>652</v>
      </c>
      <c r="G9" s="70">
        <v>96.165199999999999</v>
      </c>
      <c r="H9" s="72">
        <v>225</v>
      </c>
      <c r="I9" s="73">
        <v>34.5092</v>
      </c>
      <c r="J9" s="74">
        <v>4</v>
      </c>
      <c r="K9" s="73">
        <v>0.61350000000000005</v>
      </c>
      <c r="L9" s="74">
        <v>42</v>
      </c>
      <c r="M9" s="73">
        <v>6.4417</v>
      </c>
      <c r="N9" s="75">
        <v>49</v>
      </c>
      <c r="O9" s="73">
        <v>7.5152999999999999</v>
      </c>
      <c r="P9" s="75">
        <v>239</v>
      </c>
      <c r="Q9" s="73">
        <v>36.656399999999998</v>
      </c>
      <c r="R9" s="74">
        <v>16</v>
      </c>
      <c r="S9" s="73">
        <v>2.4540000000000002</v>
      </c>
      <c r="T9" s="77">
        <v>77</v>
      </c>
      <c r="U9" s="69">
        <v>11.809799999999999</v>
      </c>
      <c r="V9" s="71">
        <v>122</v>
      </c>
      <c r="W9" s="69">
        <v>17.9941</v>
      </c>
      <c r="X9" s="80">
        <v>503</v>
      </c>
      <c r="Y9" s="81">
        <v>100</v>
      </c>
      <c r="Z9" s="107"/>
      <c r="AA9" s="107"/>
    </row>
    <row r="10" spans="1:27" s="24" customFormat="1" ht="15" customHeight="1" x14ac:dyDescent="0.2">
      <c r="A10" s="94" t="s">
        <v>19</v>
      </c>
      <c r="B10" s="65" t="s">
        <v>22</v>
      </c>
      <c r="C10" s="40">
        <v>3892</v>
      </c>
      <c r="D10" s="48">
        <v>207</v>
      </c>
      <c r="E10" s="42">
        <v>5.3186</v>
      </c>
      <c r="F10" s="48">
        <v>3685</v>
      </c>
      <c r="G10" s="47">
        <v>94.681399999999996</v>
      </c>
      <c r="H10" s="48">
        <v>308</v>
      </c>
      <c r="I10" s="43">
        <v>8.3582000000000001</v>
      </c>
      <c r="J10" s="45">
        <v>14</v>
      </c>
      <c r="K10" s="43">
        <v>0.37990000000000002</v>
      </c>
      <c r="L10" s="44">
        <v>1465</v>
      </c>
      <c r="M10" s="43">
        <v>39.755800000000001</v>
      </c>
      <c r="N10" s="45">
        <v>542</v>
      </c>
      <c r="O10" s="43">
        <v>14.708299999999999</v>
      </c>
      <c r="P10" s="44">
        <v>1228</v>
      </c>
      <c r="Q10" s="43">
        <v>33.324300000000001</v>
      </c>
      <c r="R10" s="44">
        <v>5</v>
      </c>
      <c r="S10" s="43">
        <v>0.13569999999999999</v>
      </c>
      <c r="T10" s="46">
        <v>123</v>
      </c>
      <c r="U10" s="42">
        <v>3.3378999999999999</v>
      </c>
      <c r="V10" s="48">
        <v>183</v>
      </c>
      <c r="W10" s="42">
        <v>4.702</v>
      </c>
      <c r="X10" s="25">
        <v>1977</v>
      </c>
      <c r="Y10" s="26">
        <v>100</v>
      </c>
      <c r="Z10" s="107"/>
      <c r="AA10" s="107"/>
    </row>
    <row r="11" spans="1:27" s="24" customFormat="1" ht="15" customHeight="1" x14ac:dyDescent="0.2">
      <c r="A11" s="94" t="s">
        <v>19</v>
      </c>
      <c r="B11" s="66" t="s">
        <v>23</v>
      </c>
      <c r="C11" s="64">
        <v>2518</v>
      </c>
      <c r="D11" s="71">
        <v>372</v>
      </c>
      <c r="E11" s="69">
        <v>14.7736</v>
      </c>
      <c r="F11" s="72">
        <v>2146</v>
      </c>
      <c r="G11" s="70">
        <v>85.226399999999998</v>
      </c>
      <c r="H11" s="72">
        <v>11</v>
      </c>
      <c r="I11" s="73">
        <v>0.51259999999999994</v>
      </c>
      <c r="J11" s="75">
        <v>7</v>
      </c>
      <c r="K11" s="73">
        <v>0.32619999999999999</v>
      </c>
      <c r="L11" s="74">
        <v>115</v>
      </c>
      <c r="M11" s="73">
        <v>5.3587999999999996</v>
      </c>
      <c r="N11" s="74">
        <v>1005</v>
      </c>
      <c r="O11" s="73">
        <v>46.831299999999999</v>
      </c>
      <c r="P11" s="74">
        <v>948</v>
      </c>
      <c r="Q11" s="73">
        <v>44.175199999999997</v>
      </c>
      <c r="R11" s="74">
        <v>5</v>
      </c>
      <c r="S11" s="73">
        <v>0.23300000000000001</v>
      </c>
      <c r="T11" s="77">
        <v>55</v>
      </c>
      <c r="U11" s="69">
        <v>2.5629</v>
      </c>
      <c r="V11" s="71">
        <v>104</v>
      </c>
      <c r="W11" s="69">
        <v>4.1303000000000001</v>
      </c>
      <c r="X11" s="80">
        <v>1092</v>
      </c>
      <c r="Y11" s="81">
        <v>100</v>
      </c>
      <c r="Z11" s="107"/>
      <c r="AA11" s="107"/>
    </row>
    <row r="12" spans="1:27" s="24" customFormat="1" ht="15" customHeight="1" x14ac:dyDescent="0.2">
      <c r="A12" s="94" t="s">
        <v>19</v>
      </c>
      <c r="B12" s="65" t="s">
        <v>24</v>
      </c>
      <c r="C12" s="40">
        <v>18897</v>
      </c>
      <c r="D12" s="48">
        <v>1318</v>
      </c>
      <c r="E12" s="42">
        <v>6.9747000000000003</v>
      </c>
      <c r="F12" s="41">
        <v>17579</v>
      </c>
      <c r="G12" s="47">
        <v>93.025300000000001</v>
      </c>
      <c r="H12" s="41">
        <v>230</v>
      </c>
      <c r="I12" s="43">
        <v>1.3084</v>
      </c>
      <c r="J12" s="44">
        <v>340</v>
      </c>
      <c r="K12" s="43">
        <v>1.9340999999999999</v>
      </c>
      <c r="L12" s="45">
        <v>8328</v>
      </c>
      <c r="M12" s="43">
        <v>47.374699999999997</v>
      </c>
      <c r="N12" s="45">
        <v>3598</v>
      </c>
      <c r="O12" s="43">
        <v>20.467600000000001</v>
      </c>
      <c r="P12" s="45">
        <v>4297</v>
      </c>
      <c r="Q12" s="43">
        <v>24.443899999999999</v>
      </c>
      <c r="R12" s="44">
        <v>81</v>
      </c>
      <c r="S12" s="43">
        <v>0.46079999999999999</v>
      </c>
      <c r="T12" s="49">
        <v>705</v>
      </c>
      <c r="U12" s="42">
        <v>4.0105000000000004</v>
      </c>
      <c r="V12" s="48">
        <v>4070</v>
      </c>
      <c r="W12" s="42">
        <v>21.537800000000001</v>
      </c>
      <c r="X12" s="25">
        <v>10138</v>
      </c>
      <c r="Y12" s="26">
        <v>100</v>
      </c>
      <c r="Z12" s="107"/>
      <c r="AA12" s="107"/>
    </row>
    <row r="13" spans="1:27" s="24" customFormat="1" ht="15" customHeight="1" x14ac:dyDescent="0.2">
      <c r="A13" s="94" t="s">
        <v>19</v>
      </c>
      <c r="B13" s="66" t="s">
        <v>25</v>
      </c>
      <c r="C13" s="64">
        <v>2917</v>
      </c>
      <c r="D13" s="72">
        <v>123</v>
      </c>
      <c r="E13" s="69">
        <v>4.2167000000000003</v>
      </c>
      <c r="F13" s="71">
        <v>2794</v>
      </c>
      <c r="G13" s="70">
        <v>95.783299999999997</v>
      </c>
      <c r="H13" s="72">
        <v>32</v>
      </c>
      <c r="I13" s="73">
        <v>1.1453</v>
      </c>
      <c r="J13" s="75">
        <v>12</v>
      </c>
      <c r="K13" s="73">
        <v>0.42949999999999999</v>
      </c>
      <c r="L13" s="74">
        <v>1043</v>
      </c>
      <c r="M13" s="73">
        <v>37.33</v>
      </c>
      <c r="N13" s="75">
        <v>295</v>
      </c>
      <c r="O13" s="73">
        <v>10.558299999999999</v>
      </c>
      <c r="P13" s="74">
        <v>1275</v>
      </c>
      <c r="Q13" s="73">
        <v>45.633499999999998</v>
      </c>
      <c r="R13" s="74">
        <v>4</v>
      </c>
      <c r="S13" s="73">
        <v>0.14319999999999999</v>
      </c>
      <c r="T13" s="76">
        <v>133</v>
      </c>
      <c r="U13" s="69">
        <v>4.7602000000000002</v>
      </c>
      <c r="V13" s="72">
        <v>420</v>
      </c>
      <c r="W13" s="69">
        <v>14.398400000000001</v>
      </c>
      <c r="X13" s="80">
        <v>1868</v>
      </c>
      <c r="Y13" s="81">
        <v>100</v>
      </c>
      <c r="Z13" s="107"/>
      <c r="AA13" s="107"/>
    </row>
    <row r="14" spans="1:27" s="24" customFormat="1" ht="15" customHeight="1" x14ac:dyDescent="0.2">
      <c r="A14" s="94" t="s">
        <v>19</v>
      </c>
      <c r="B14" s="65" t="s">
        <v>26</v>
      </c>
      <c r="C14" s="50">
        <v>2482</v>
      </c>
      <c r="D14" s="48">
        <v>172</v>
      </c>
      <c r="E14" s="42">
        <v>6.9298999999999999</v>
      </c>
      <c r="F14" s="41">
        <v>2310</v>
      </c>
      <c r="G14" s="47">
        <v>93.070099999999996</v>
      </c>
      <c r="H14" s="41">
        <v>8</v>
      </c>
      <c r="I14" s="43">
        <v>0.3463</v>
      </c>
      <c r="J14" s="45">
        <v>4</v>
      </c>
      <c r="K14" s="43">
        <v>0.17319999999999999</v>
      </c>
      <c r="L14" s="44">
        <v>973</v>
      </c>
      <c r="M14" s="43">
        <v>42.121200000000002</v>
      </c>
      <c r="N14" s="44">
        <v>757</v>
      </c>
      <c r="O14" s="43">
        <v>32.770600000000002</v>
      </c>
      <c r="P14" s="44">
        <v>500</v>
      </c>
      <c r="Q14" s="43">
        <v>21.645</v>
      </c>
      <c r="R14" s="45">
        <v>0</v>
      </c>
      <c r="S14" s="43">
        <v>0</v>
      </c>
      <c r="T14" s="46">
        <v>68</v>
      </c>
      <c r="U14" s="42">
        <v>2.9437000000000002</v>
      </c>
      <c r="V14" s="48">
        <v>306</v>
      </c>
      <c r="W14" s="42">
        <v>12.328799999999999</v>
      </c>
      <c r="X14" s="25">
        <v>1238</v>
      </c>
      <c r="Y14" s="26">
        <v>100</v>
      </c>
      <c r="Z14" s="107"/>
      <c r="AA14" s="107"/>
    </row>
    <row r="15" spans="1:27" s="24" customFormat="1" ht="15" customHeight="1" x14ac:dyDescent="0.2">
      <c r="A15" s="94" t="s">
        <v>19</v>
      </c>
      <c r="B15" s="66" t="s">
        <v>27</v>
      </c>
      <c r="C15" s="67">
        <v>1610</v>
      </c>
      <c r="D15" s="71">
        <v>142</v>
      </c>
      <c r="E15" s="69">
        <v>8.8199000000000005</v>
      </c>
      <c r="F15" s="72">
        <v>1468</v>
      </c>
      <c r="G15" s="70">
        <v>91.180099999999996</v>
      </c>
      <c r="H15" s="72">
        <v>6</v>
      </c>
      <c r="I15" s="73">
        <v>0.40870000000000001</v>
      </c>
      <c r="J15" s="74">
        <v>1</v>
      </c>
      <c r="K15" s="73">
        <v>6.8099999999999994E-2</v>
      </c>
      <c r="L15" s="74">
        <v>122</v>
      </c>
      <c r="M15" s="73">
        <v>8.3106000000000009</v>
      </c>
      <c r="N15" s="75">
        <v>922</v>
      </c>
      <c r="O15" s="73">
        <v>62.8065</v>
      </c>
      <c r="P15" s="74">
        <v>366</v>
      </c>
      <c r="Q15" s="73">
        <v>24.931899999999999</v>
      </c>
      <c r="R15" s="75">
        <v>0</v>
      </c>
      <c r="S15" s="73">
        <v>0</v>
      </c>
      <c r="T15" s="76">
        <v>51</v>
      </c>
      <c r="U15" s="69">
        <v>3.4741</v>
      </c>
      <c r="V15" s="71">
        <v>50</v>
      </c>
      <c r="W15" s="69">
        <v>3.1055999999999999</v>
      </c>
      <c r="X15" s="80">
        <v>235</v>
      </c>
      <c r="Y15" s="81">
        <v>100</v>
      </c>
      <c r="Z15" s="107"/>
      <c r="AA15" s="107"/>
    </row>
    <row r="16" spans="1:27" s="24" customFormat="1" ht="15" customHeight="1" x14ac:dyDescent="0.2">
      <c r="A16" s="94" t="s">
        <v>19</v>
      </c>
      <c r="B16" s="65" t="s">
        <v>28</v>
      </c>
      <c r="C16" s="50">
        <v>722</v>
      </c>
      <c r="D16" s="41">
        <v>62</v>
      </c>
      <c r="E16" s="42">
        <v>8.5873000000000008</v>
      </c>
      <c r="F16" s="41">
        <v>660</v>
      </c>
      <c r="G16" s="47">
        <v>91.412700000000001</v>
      </c>
      <c r="H16" s="48">
        <v>0</v>
      </c>
      <c r="I16" s="43">
        <v>0</v>
      </c>
      <c r="J16" s="44">
        <v>2</v>
      </c>
      <c r="K16" s="43">
        <v>0.30299999999999999</v>
      </c>
      <c r="L16" s="45">
        <v>24</v>
      </c>
      <c r="M16" s="43">
        <v>3.6364000000000001</v>
      </c>
      <c r="N16" s="44">
        <v>627</v>
      </c>
      <c r="O16" s="43">
        <v>95</v>
      </c>
      <c r="P16" s="45">
        <v>4</v>
      </c>
      <c r="Q16" s="43">
        <v>0.60609999999999997</v>
      </c>
      <c r="R16" s="44">
        <v>0</v>
      </c>
      <c r="S16" s="43">
        <v>0</v>
      </c>
      <c r="T16" s="46">
        <v>3</v>
      </c>
      <c r="U16" s="42">
        <v>0.45450000000000002</v>
      </c>
      <c r="V16" s="41">
        <v>21</v>
      </c>
      <c r="W16" s="42">
        <v>2.9085999999999999</v>
      </c>
      <c r="X16" s="25">
        <v>221</v>
      </c>
      <c r="Y16" s="26">
        <v>100</v>
      </c>
      <c r="Z16" s="107"/>
      <c r="AA16" s="107"/>
    </row>
    <row r="17" spans="1:27" s="24" customFormat="1" ht="15" customHeight="1" x14ac:dyDescent="0.2">
      <c r="A17" s="94" t="s">
        <v>19</v>
      </c>
      <c r="B17" s="66" t="s">
        <v>29</v>
      </c>
      <c r="C17" s="64">
        <v>16386</v>
      </c>
      <c r="D17" s="72">
        <v>3126</v>
      </c>
      <c r="E17" s="69">
        <v>19.077300000000001</v>
      </c>
      <c r="F17" s="72">
        <v>13260</v>
      </c>
      <c r="G17" s="70">
        <v>80.922700000000006</v>
      </c>
      <c r="H17" s="72">
        <v>29</v>
      </c>
      <c r="I17" s="73">
        <v>0.21870000000000001</v>
      </c>
      <c r="J17" s="75">
        <v>29</v>
      </c>
      <c r="K17" s="73">
        <v>0.21870000000000001</v>
      </c>
      <c r="L17" s="74">
        <v>2446</v>
      </c>
      <c r="M17" s="73">
        <v>18.4465</v>
      </c>
      <c r="N17" s="75">
        <v>5952</v>
      </c>
      <c r="O17" s="73">
        <v>44.886899999999997</v>
      </c>
      <c r="P17" s="75">
        <v>4268</v>
      </c>
      <c r="Q17" s="73">
        <v>32.186999999999998</v>
      </c>
      <c r="R17" s="75">
        <v>7</v>
      </c>
      <c r="S17" s="73">
        <v>5.28E-2</v>
      </c>
      <c r="T17" s="77">
        <v>529</v>
      </c>
      <c r="U17" s="69">
        <v>3.9893999999999998</v>
      </c>
      <c r="V17" s="72">
        <v>298</v>
      </c>
      <c r="W17" s="69">
        <v>1.8186</v>
      </c>
      <c r="X17" s="80">
        <v>3952</v>
      </c>
      <c r="Y17" s="81">
        <v>100</v>
      </c>
      <c r="Z17" s="107"/>
      <c r="AA17" s="107"/>
    </row>
    <row r="18" spans="1:27" s="24" customFormat="1" ht="15" customHeight="1" x14ac:dyDescent="0.2">
      <c r="A18" s="94" t="s">
        <v>19</v>
      </c>
      <c r="B18" s="65" t="s">
        <v>30</v>
      </c>
      <c r="C18" s="40">
        <v>9841</v>
      </c>
      <c r="D18" s="48">
        <v>728</v>
      </c>
      <c r="E18" s="42">
        <v>7.3975999999999997</v>
      </c>
      <c r="F18" s="41">
        <v>9113</v>
      </c>
      <c r="G18" s="47">
        <v>92.602400000000003</v>
      </c>
      <c r="H18" s="48">
        <v>11</v>
      </c>
      <c r="I18" s="43">
        <v>0.1207</v>
      </c>
      <c r="J18" s="45">
        <v>28</v>
      </c>
      <c r="K18" s="43">
        <v>0.30730000000000002</v>
      </c>
      <c r="L18" s="45">
        <v>624</v>
      </c>
      <c r="M18" s="43">
        <v>6.8474000000000004</v>
      </c>
      <c r="N18" s="45">
        <v>6100</v>
      </c>
      <c r="O18" s="43">
        <v>66.937299999999993</v>
      </c>
      <c r="P18" s="45">
        <v>2051</v>
      </c>
      <c r="Q18" s="43">
        <v>22.5063</v>
      </c>
      <c r="R18" s="45">
        <v>7</v>
      </c>
      <c r="S18" s="43">
        <v>7.6799999999999993E-2</v>
      </c>
      <c r="T18" s="46">
        <v>292</v>
      </c>
      <c r="U18" s="42">
        <v>3.2042000000000002</v>
      </c>
      <c r="V18" s="48">
        <v>280</v>
      </c>
      <c r="W18" s="42">
        <v>2.8452000000000002</v>
      </c>
      <c r="X18" s="25">
        <v>2407</v>
      </c>
      <c r="Y18" s="26">
        <v>100</v>
      </c>
      <c r="Z18" s="107"/>
      <c r="AA18" s="107"/>
    </row>
    <row r="19" spans="1:27" s="24" customFormat="1" ht="15" customHeight="1" x14ac:dyDescent="0.2">
      <c r="A19" s="94" t="s">
        <v>19</v>
      </c>
      <c r="B19" s="66" t="s">
        <v>31</v>
      </c>
      <c r="C19" s="64">
        <v>840</v>
      </c>
      <c r="D19" s="72">
        <v>122</v>
      </c>
      <c r="E19" s="69">
        <v>14.5238</v>
      </c>
      <c r="F19" s="72">
        <v>718</v>
      </c>
      <c r="G19" s="70">
        <v>85.476200000000006</v>
      </c>
      <c r="H19" s="72">
        <v>1</v>
      </c>
      <c r="I19" s="73">
        <v>0.13930000000000001</v>
      </c>
      <c r="J19" s="74">
        <v>80</v>
      </c>
      <c r="K19" s="73">
        <v>11.142099999999999</v>
      </c>
      <c r="L19" s="74">
        <v>83</v>
      </c>
      <c r="M19" s="73">
        <v>11.559900000000001</v>
      </c>
      <c r="N19" s="74">
        <v>9</v>
      </c>
      <c r="O19" s="73">
        <v>1.2535000000000001</v>
      </c>
      <c r="P19" s="74">
        <v>80</v>
      </c>
      <c r="Q19" s="73">
        <v>11.142099999999999</v>
      </c>
      <c r="R19" s="74">
        <v>419</v>
      </c>
      <c r="S19" s="73">
        <v>58.356499999999997</v>
      </c>
      <c r="T19" s="76">
        <v>46</v>
      </c>
      <c r="U19" s="69">
        <v>6.4066999999999998</v>
      </c>
      <c r="V19" s="72">
        <v>79</v>
      </c>
      <c r="W19" s="69">
        <v>9.4047999999999998</v>
      </c>
      <c r="X19" s="80">
        <v>290</v>
      </c>
      <c r="Y19" s="81">
        <v>100</v>
      </c>
      <c r="Z19" s="107"/>
      <c r="AA19" s="107"/>
    </row>
    <row r="20" spans="1:27" s="24" customFormat="1" ht="15" customHeight="1" x14ac:dyDescent="0.2">
      <c r="A20" s="94" t="s">
        <v>19</v>
      </c>
      <c r="B20" s="65" t="s">
        <v>32</v>
      </c>
      <c r="C20" s="50">
        <v>453</v>
      </c>
      <c r="D20" s="48">
        <v>54</v>
      </c>
      <c r="E20" s="42">
        <v>11.920500000000001</v>
      </c>
      <c r="F20" s="41">
        <v>399</v>
      </c>
      <c r="G20" s="47">
        <v>88.079499999999996</v>
      </c>
      <c r="H20" s="48">
        <v>16</v>
      </c>
      <c r="I20" s="43">
        <v>4.01</v>
      </c>
      <c r="J20" s="44">
        <v>1</v>
      </c>
      <c r="K20" s="43">
        <v>0.25059999999999999</v>
      </c>
      <c r="L20" s="45">
        <v>66</v>
      </c>
      <c r="M20" s="43">
        <v>16.541399999999999</v>
      </c>
      <c r="N20" s="44">
        <v>5</v>
      </c>
      <c r="O20" s="43">
        <v>1.2531000000000001</v>
      </c>
      <c r="P20" s="44">
        <v>295</v>
      </c>
      <c r="Q20" s="43">
        <v>73.934799999999996</v>
      </c>
      <c r="R20" s="44">
        <v>1</v>
      </c>
      <c r="S20" s="43">
        <v>0.25059999999999999</v>
      </c>
      <c r="T20" s="46">
        <v>15</v>
      </c>
      <c r="U20" s="42">
        <v>3.7593999999999999</v>
      </c>
      <c r="V20" s="48">
        <v>20</v>
      </c>
      <c r="W20" s="42">
        <v>4.415</v>
      </c>
      <c r="X20" s="25">
        <v>720</v>
      </c>
      <c r="Y20" s="26">
        <v>100</v>
      </c>
      <c r="Z20" s="107"/>
      <c r="AA20" s="107"/>
    </row>
    <row r="21" spans="1:27" s="24" customFormat="1" ht="15" customHeight="1" x14ac:dyDescent="0.2">
      <c r="A21" s="94" t="s">
        <v>19</v>
      </c>
      <c r="B21" s="66" t="s">
        <v>33</v>
      </c>
      <c r="C21" s="64">
        <v>7949</v>
      </c>
      <c r="D21" s="72">
        <v>498</v>
      </c>
      <c r="E21" s="69">
        <v>6.2648999999999999</v>
      </c>
      <c r="F21" s="71">
        <v>7451</v>
      </c>
      <c r="G21" s="70">
        <v>93.735100000000003</v>
      </c>
      <c r="H21" s="71">
        <v>13</v>
      </c>
      <c r="I21" s="73">
        <v>0.17449999999999999</v>
      </c>
      <c r="J21" s="74">
        <v>20</v>
      </c>
      <c r="K21" s="73">
        <v>0.26840000000000003</v>
      </c>
      <c r="L21" s="75">
        <v>1164</v>
      </c>
      <c r="M21" s="73">
        <v>15.6221</v>
      </c>
      <c r="N21" s="74">
        <v>3578</v>
      </c>
      <c r="O21" s="73">
        <v>48.020400000000002</v>
      </c>
      <c r="P21" s="74">
        <v>2362</v>
      </c>
      <c r="Q21" s="73">
        <v>31.700399999999998</v>
      </c>
      <c r="R21" s="74">
        <v>1</v>
      </c>
      <c r="S21" s="73">
        <v>1.34E-2</v>
      </c>
      <c r="T21" s="77">
        <v>313</v>
      </c>
      <c r="U21" s="69">
        <v>4.2008000000000001</v>
      </c>
      <c r="V21" s="72">
        <v>441</v>
      </c>
      <c r="W21" s="69">
        <v>5.5479000000000003</v>
      </c>
      <c r="X21" s="80">
        <v>4081</v>
      </c>
      <c r="Y21" s="81">
        <v>100</v>
      </c>
      <c r="Z21" s="107"/>
      <c r="AA21" s="107"/>
    </row>
    <row r="22" spans="1:27" s="24" customFormat="1" ht="15" customHeight="1" x14ac:dyDescent="0.2">
      <c r="A22" s="94" t="s">
        <v>19</v>
      </c>
      <c r="B22" s="65" t="s">
        <v>34</v>
      </c>
      <c r="C22" s="40">
        <v>6669</v>
      </c>
      <c r="D22" s="48">
        <v>341</v>
      </c>
      <c r="E22" s="42">
        <v>5.1132</v>
      </c>
      <c r="F22" s="48">
        <v>6328</v>
      </c>
      <c r="G22" s="47">
        <v>94.886799999999994</v>
      </c>
      <c r="H22" s="41">
        <v>13</v>
      </c>
      <c r="I22" s="43">
        <v>0.2054</v>
      </c>
      <c r="J22" s="44">
        <v>9</v>
      </c>
      <c r="K22" s="43">
        <v>0.14219999999999999</v>
      </c>
      <c r="L22" s="44">
        <v>445</v>
      </c>
      <c r="M22" s="43">
        <v>7.0321999999999996</v>
      </c>
      <c r="N22" s="45">
        <v>2161</v>
      </c>
      <c r="O22" s="43">
        <v>34.149799999999999</v>
      </c>
      <c r="P22" s="45">
        <v>3260</v>
      </c>
      <c r="Q22" s="43">
        <v>51.517099999999999</v>
      </c>
      <c r="R22" s="45">
        <v>3</v>
      </c>
      <c r="S22" s="43">
        <v>4.7399999999999998E-2</v>
      </c>
      <c r="T22" s="49">
        <v>437</v>
      </c>
      <c r="U22" s="42">
        <v>6.9058000000000002</v>
      </c>
      <c r="V22" s="48">
        <v>224</v>
      </c>
      <c r="W22" s="42">
        <v>3.3588</v>
      </c>
      <c r="X22" s="25">
        <v>1879</v>
      </c>
      <c r="Y22" s="26">
        <v>100</v>
      </c>
      <c r="Z22" s="107"/>
      <c r="AA22" s="107"/>
    </row>
    <row r="23" spans="1:27" s="24" customFormat="1" ht="15" customHeight="1" x14ac:dyDescent="0.2">
      <c r="A23" s="94" t="s">
        <v>19</v>
      </c>
      <c r="B23" s="66" t="s">
        <v>35</v>
      </c>
      <c r="C23" s="64">
        <v>1497</v>
      </c>
      <c r="D23" s="71">
        <v>84</v>
      </c>
      <c r="E23" s="69">
        <v>5.6112000000000002</v>
      </c>
      <c r="F23" s="72">
        <v>1413</v>
      </c>
      <c r="G23" s="70">
        <v>94.388800000000003</v>
      </c>
      <c r="H23" s="72">
        <v>4</v>
      </c>
      <c r="I23" s="73">
        <v>0.28310000000000002</v>
      </c>
      <c r="J23" s="74">
        <v>5</v>
      </c>
      <c r="K23" s="73">
        <v>0.35389999999999999</v>
      </c>
      <c r="L23" s="74">
        <v>128</v>
      </c>
      <c r="M23" s="73">
        <v>9.0587</v>
      </c>
      <c r="N23" s="74">
        <v>390</v>
      </c>
      <c r="O23" s="73">
        <v>27.6008</v>
      </c>
      <c r="P23" s="74">
        <v>764</v>
      </c>
      <c r="Q23" s="73">
        <v>54.069400000000002</v>
      </c>
      <c r="R23" s="74">
        <v>4</v>
      </c>
      <c r="S23" s="73">
        <v>0.28310000000000002</v>
      </c>
      <c r="T23" s="77">
        <v>118</v>
      </c>
      <c r="U23" s="69">
        <v>8.3510000000000009</v>
      </c>
      <c r="V23" s="71">
        <v>61</v>
      </c>
      <c r="W23" s="69">
        <v>4.0747999999999998</v>
      </c>
      <c r="X23" s="80">
        <v>1365</v>
      </c>
      <c r="Y23" s="81">
        <v>100</v>
      </c>
      <c r="Z23" s="107"/>
      <c r="AA23" s="107"/>
    </row>
    <row r="24" spans="1:27" s="24" customFormat="1" ht="15" customHeight="1" x14ac:dyDescent="0.2">
      <c r="A24" s="94" t="s">
        <v>19</v>
      </c>
      <c r="B24" s="65" t="s">
        <v>36</v>
      </c>
      <c r="C24" s="40">
        <v>2133</v>
      </c>
      <c r="D24" s="48">
        <v>89</v>
      </c>
      <c r="E24" s="42">
        <v>4.1725000000000003</v>
      </c>
      <c r="F24" s="41">
        <v>2044</v>
      </c>
      <c r="G24" s="47">
        <v>95.827500000000001</v>
      </c>
      <c r="H24" s="48">
        <v>29</v>
      </c>
      <c r="I24" s="43">
        <v>1.4188000000000001</v>
      </c>
      <c r="J24" s="45">
        <v>5</v>
      </c>
      <c r="K24" s="43">
        <v>0.24460000000000001</v>
      </c>
      <c r="L24" s="44">
        <v>293</v>
      </c>
      <c r="M24" s="43">
        <v>14.3346</v>
      </c>
      <c r="N24" s="45">
        <v>608</v>
      </c>
      <c r="O24" s="43">
        <v>29.7456</v>
      </c>
      <c r="P24" s="45">
        <v>953</v>
      </c>
      <c r="Q24" s="43">
        <v>46.624299999999998</v>
      </c>
      <c r="R24" s="45">
        <v>3</v>
      </c>
      <c r="S24" s="43">
        <v>0.14680000000000001</v>
      </c>
      <c r="T24" s="49">
        <v>153</v>
      </c>
      <c r="U24" s="42">
        <v>7.4852999999999996</v>
      </c>
      <c r="V24" s="48">
        <v>125</v>
      </c>
      <c r="W24" s="42">
        <v>5.8602999999999996</v>
      </c>
      <c r="X24" s="25">
        <v>1356</v>
      </c>
      <c r="Y24" s="26">
        <v>100</v>
      </c>
      <c r="Z24" s="107"/>
      <c r="AA24" s="107"/>
    </row>
    <row r="25" spans="1:27" s="24" customFormat="1" ht="15" customHeight="1" x14ac:dyDescent="0.2">
      <c r="A25" s="94" t="s">
        <v>19</v>
      </c>
      <c r="B25" s="66" t="s">
        <v>37</v>
      </c>
      <c r="C25" s="67">
        <v>3004</v>
      </c>
      <c r="D25" s="72">
        <v>236</v>
      </c>
      <c r="E25" s="69">
        <v>7.8562000000000003</v>
      </c>
      <c r="F25" s="72">
        <v>2768</v>
      </c>
      <c r="G25" s="70">
        <v>92.143799999999999</v>
      </c>
      <c r="H25" s="72">
        <v>5</v>
      </c>
      <c r="I25" s="73">
        <v>0.18060000000000001</v>
      </c>
      <c r="J25" s="74">
        <v>2</v>
      </c>
      <c r="K25" s="73">
        <v>7.2300000000000003E-2</v>
      </c>
      <c r="L25" s="74">
        <v>84</v>
      </c>
      <c r="M25" s="73">
        <v>3.0347</v>
      </c>
      <c r="N25" s="74">
        <v>968</v>
      </c>
      <c r="O25" s="73">
        <v>34.9711</v>
      </c>
      <c r="P25" s="75">
        <v>1602</v>
      </c>
      <c r="Q25" s="73">
        <v>57.875700000000002</v>
      </c>
      <c r="R25" s="74">
        <v>1</v>
      </c>
      <c r="S25" s="73">
        <v>3.61E-2</v>
      </c>
      <c r="T25" s="77">
        <v>106</v>
      </c>
      <c r="U25" s="69">
        <v>3.8294999999999999</v>
      </c>
      <c r="V25" s="72">
        <v>59</v>
      </c>
      <c r="W25" s="69">
        <v>1.964</v>
      </c>
      <c r="X25" s="80">
        <v>1407</v>
      </c>
      <c r="Y25" s="81">
        <v>100</v>
      </c>
      <c r="Z25" s="107"/>
      <c r="AA25" s="107"/>
    </row>
    <row r="26" spans="1:27" s="24" customFormat="1" ht="15" customHeight="1" x14ac:dyDescent="0.2">
      <c r="A26" s="94" t="s">
        <v>19</v>
      </c>
      <c r="B26" s="65" t="s">
        <v>38</v>
      </c>
      <c r="C26" s="40">
        <v>7099</v>
      </c>
      <c r="D26" s="41">
        <v>2112</v>
      </c>
      <c r="E26" s="42">
        <v>29.750699999999998</v>
      </c>
      <c r="F26" s="41">
        <v>4987</v>
      </c>
      <c r="G26" s="47">
        <v>70.249300000000005</v>
      </c>
      <c r="H26" s="41">
        <v>44</v>
      </c>
      <c r="I26" s="43">
        <v>0.88229999999999997</v>
      </c>
      <c r="J26" s="44">
        <v>7</v>
      </c>
      <c r="K26" s="43">
        <v>0.1404</v>
      </c>
      <c r="L26" s="44">
        <v>75</v>
      </c>
      <c r="M26" s="43">
        <v>1.5039</v>
      </c>
      <c r="N26" s="45">
        <v>3510</v>
      </c>
      <c r="O26" s="43">
        <v>70.382999999999996</v>
      </c>
      <c r="P26" s="45">
        <v>1269</v>
      </c>
      <c r="Q26" s="43">
        <v>25.446200000000001</v>
      </c>
      <c r="R26" s="44">
        <v>0</v>
      </c>
      <c r="S26" s="43">
        <v>0</v>
      </c>
      <c r="T26" s="49">
        <v>82</v>
      </c>
      <c r="U26" s="42">
        <v>1.6443000000000001</v>
      </c>
      <c r="V26" s="41">
        <v>26</v>
      </c>
      <c r="W26" s="42">
        <v>0.36620000000000003</v>
      </c>
      <c r="X26" s="25">
        <v>1367</v>
      </c>
      <c r="Y26" s="26">
        <v>99.927000000000007</v>
      </c>
      <c r="Z26" s="107"/>
      <c r="AA26" s="107"/>
    </row>
    <row r="27" spans="1:27" s="24" customFormat="1" ht="15" customHeight="1" x14ac:dyDescent="0.2">
      <c r="A27" s="94" t="s">
        <v>19</v>
      </c>
      <c r="B27" s="66" t="s">
        <v>39</v>
      </c>
      <c r="C27" s="67">
        <v>967</v>
      </c>
      <c r="D27" s="71">
        <v>87</v>
      </c>
      <c r="E27" s="69">
        <v>8.9969000000000001</v>
      </c>
      <c r="F27" s="72">
        <v>880</v>
      </c>
      <c r="G27" s="70">
        <v>91.003100000000003</v>
      </c>
      <c r="H27" s="71">
        <v>8</v>
      </c>
      <c r="I27" s="73">
        <v>0.90910000000000002</v>
      </c>
      <c r="J27" s="74">
        <v>3</v>
      </c>
      <c r="K27" s="73">
        <v>0.34089999999999998</v>
      </c>
      <c r="L27" s="74">
        <v>14</v>
      </c>
      <c r="M27" s="73">
        <v>1.5909</v>
      </c>
      <c r="N27" s="74">
        <v>48</v>
      </c>
      <c r="O27" s="73">
        <v>5.4545000000000003</v>
      </c>
      <c r="P27" s="75">
        <v>791</v>
      </c>
      <c r="Q27" s="73">
        <v>89.886399999999995</v>
      </c>
      <c r="R27" s="74">
        <v>0</v>
      </c>
      <c r="S27" s="73">
        <v>0</v>
      </c>
      <c r="T27" s="77">
        <v>16</v>
      </c>
      <c r="U27" s="69">
        <v>1.8182</v>
      </c>
      <c r="V27" s="71">
        <v>25</v>
      </c>
      <c r="W27" s="69">
        <v>2.5853000000000002</v>
      </c>
      <c r="X27" s="80">
        <v>589</v>
      </c>
      <c r="Y27" s="81">
        <v>100</v>
      </c>
      <c r="Z27" s="107"/>
      <c r="AA27" s="107"/>
    </row>
    <row r="28" spans="1:27" s="24" customFormat="1" ht="15" customHeight="1" x14ac:dyDescent="0.2">
      <c r="A28" s="94" t="s">
        <v>19</v>
      </c>
      <c r="B28" s="65" t="s">
        <v>40</v>
      </c>
      <c r="C28" s="50">
        <v>3384</v>
      </c>
      <c r="D28" s="41">
        <v>504</v>
      </c>
      <c r="E28" s="42">
        <v>14.893599999999999</v>
      </c>
      <c r="F28" s="48">
        <v>2880</v>
      </c>
      <c r="G28" s="47">
        <v>85.106399999999994</v>
      </c>
      <c r="H28" s="48">
        <v>9</v>
      </c>
      <c r="I28" s="43">
        <v>0.3125</v>
      </c>
      <c r="J28" s="45">
        <v>6</v>
      </c>
      <c r="K28" s="43">
        <v>0.20830000000000001</v>
      </c>
      <c r="L28" s="45">
        <v>169</v>
      </c>
      <c r="M28" s="43">
        <v>5.8681000000000001</v>
      </c>
      <c r="N28" s="45">
        <v>1817</v>
      </c>
      <c r="O28" s="43">
        <v>63.090299999999999</v>
      </c>
      <c r="P28" s="44">
        <v>756</v>
      </c>
      <c r="Q28" s="43">
        <v>26.25</v>
      </c>
      <c r="R28" s="45">
        <v>2</v>
      </c>
      <c r="S28" s="43">
        <v>6.9400000000000003E-2</v>
      </c>
      <c r="T28" s="46">
        <v>121</v>
      </c>
      <c r="U28" s="42">
        <v>4.2013999999999996</v>
      </c>
      <c r="V28" s="41">
        <v>55</v>
      </c>
      <c r="W28" s="42">
        <v>1.6253</v>
      </c>
      <c r="X28" s="25">
        <v>1434</v>
      </c>
      <c r="Y28" s="26">
        <v>100</v>
      </c>
      <c r="Z28" s="107"/>
      <c r="AA28" s="107"/>
    </row>
    <row r="29" spans="1:27" s="24" customFormat="1" ht="15" customHeight="1" x14ac:dyDescent="0.2">
      <c r="A29" s="94" t="s">
        <v>19</v>
      </c>
      <c r="B29" s="66" t="s">
        <v>41</v>
      </c>
      <c r="C29" s="64">
        <v>4096</v>
      </c>
      <c r="D29" s="72">
        <v>332</v>
      </c>
      <c r="E29" s="69">
        <v>8.1054999999999993</v>
      </c>
      <c r="F29" s="72">
        <v>3764</v>
      </c>
      <c r="G29" s="70">
        <v>91.894499999999994</v>
      </c>
      <c r="H29" s="72">
        <v>10</v>
      </c>
      <c r="I29" s="73">
        <v>0.26569999999999999</v>
      </c>
      <c r="J29" s="74">
        <v>34</v>
      </c>
      <c r="K29" s="73">
        <v>0.90329999999999999</v>
      </c>
      <c r="L29" s="75">
        <v>1396</v>
      </c>
      <c r="M29" s="73">
        <v>37.088200000000001</v>
      </c>
      <c r="N29" s="74">
        <v>782</v>
      </c>
      <c r="O29" s="73">
        <v>20.7758</v>
      </c>
      <c r="P29" s="75">
        <v>1366</v>
      </c>
      <c r="Q29" s="73">
        <v>36.291200000000003</v>
      </c>
      <c r="R29" s="74">
        <v>1</v>
      </c>
      <c r="S29" s="73">
        <v>2.6599999999999999E-2</v>
      </c>
      <c r="T29" s="77">
        <v>175</v>
      </c>
      <c r="U29" s="69">
        <v>4.6493000000000002</v>
      </c>
      <c r="V29" s="72">
        <v>493</v>
      </c>
      <c r="W29" s="69">
        <v>12.036099999999999</v>
      </c>
      <c r="X29" s="80">
        <v>1873</v>
      </c>
      <c r="Y29" s="81">
        <v>100</v>
      </c>
      <c r="Z29" s="107"/>
      <c r="AA29" s="107"/>
    </row>
    <row r="30" spans="1:27" s="24" customFormat="1" ht="15" customHeight="1" x14ac:dyDescent="0.2">
      <c r="A30" s="94" t="s">
        <v>19</v>
      </c>
      <c r="B30" s="65" t="s">
        <v>42</v>
      </c>
      <c r="C30" s="40">
        <v>10082</v>
      </c>
      <c r="D30" s="41">
        <v>458</v>
      </c>
      <c r="E30" s="42">
        <v>4.5427</v>
      </c>
      <c r="F30" s="48">
        <v>9624</v>
      </c>
      <c r="G30" s="47">
        <v>95.457300000000004</v>
      </c>
      <c r="H30" s="48">
        <v>86</v>
      </c>
      <c r="I30" s="43">
        <v>0.89359999999999995</v>
      </c>
      <c r="J30" s="44">
        <v>32</v>
      </c>
      <c r="K30" s="43">
        <v>0.33250000000000002</v>
      </c>
      <c r="L30" s="45">
        <v>521</v>
      </c>
      <c r="M30" s="43">
        <v>5.4135</v>
      </c>
      <c r="N30" s="45">
        <v>3841</v>
      </c>
      <c r="O30" s="43">
        <v>39.910600000000002</v>
      </c>
      <c r="P30" s="45">
        <v>4785</v>
      </c>
      <c r="Q30" s="43">
        <v>49.719499999999996</v>
      </c>
      <c r="R30" s="45">
        <v>4</v>
      </c>
      <c r="S30" s="43">
        <v>4.1599999999999998E-2</v>
      </c>
      <c r="T30" s="46">
        <v>355</v>
      </c>
      <c r="U30" s="42">
        <v>3.6886999999999999</v>
      </c>
      <c r="V30" s="41">
        <v>320</v>
      </c>
      <c r="W30" s="42">
        <v>3.1739999999999999</v>
      </c>
      <c r="X30" s="25">
        <v>3616</v>
      </c>
      <c r="Y30" s="26">
        <v>99.971999999999994</v>
      </c>
      <c r="Z30" s="107"/>
      <c r="AA30" s="107"/>
    </row>
    <row r="31" spans="1:27" s="24" customFormat="1" ht="15" customHeight="1" x14ac:dyDescent="0.2">
      <c r="A31" s="94" t="s">
        <v>19</v>
      </c>
      <c r="B31" s="66" t="s">
        <v>43</v>
      </c>
      <c r="C31" s="67">
        <v>4063</v>
      </c>
      <c r="D31" s="72">
        <v>119</v>
      </c>
      <c r="E31" s="69">
        <v>2.9289000000000001</v>
      </c>
      <c r="F31" s="71">
        <v>3944</v>
      </c>
      <c r="G31" s="70">
        <v>97.071100000000001</v>
      </c>
      <c r="H31" s="72">
        <v>217</v>
      </c>
      <c r="I31" s="73">
        <v>5.5019999999999998</v>
      </c>
      <c r="J31" s="75">
        <v>40</v>
      </c>
      <c r="K31" s="73">
        <v>1.0142</v>
      </c>
      <c r="L31" s="74">
        <v>354</v>
      </c>
      <c r="M31" s="73">
        <v>8.9756999999999998</v>
      </c>
      <c r="N31" s="75">
        <v>1510</v>
      </c>
      <c r="O31" s="73">
        <v>38.286000000000001</v>
      </c>
      <c r="P31" s="74">
        <v>1590</v>
      </c>
      <c r="Q31" s="73">
        <v>40.314399999999999</v>
      </c>
      <c r="R31" s="74">
        <v>2</v>
      </c>
      <c r="S31" s="73">
        <v>5.0700000000000002E-2</v>
      </c>
      <c r="T31" s="76">
        <v>231</v>
      </c>
      <c r="U31" s="69">
        <v>5.8570000000000002</v>
      </c>
      <c r="V31" s="72">
        <v>232</v>
      </c>
      <c r="W31" s="69">
        <v>5.7100999999999997</v>
      </c>
      <c r="X31" s="80">
        <v>2170</v>
      </c>
      <c r="Y31" s="81">
        <v>99.953999999999994</v>
      </c>
      <c r="Z31" s="107"/>
      <c r="AA31" s="107"/>
    </row>
    <row r="32" spans="1:27" s="24" customFormat="1" ht="15" customHeight="1" x14ac:dyDescent="0.2">
      <c r="A32" s="94" t="s">
        <v>19</v>
      </c>
      <c r="B32" s="65" t="s">
        <v>44</v>
      </c>
      <c r="C32" s="40">
        <v>2870</v>
      </c>
      <c r="D32" s="48">
        <v>19</v>
      </c>
      <c r="E32" s="42">
        <v>0.66200000000000003</v>
      </c>
      <c r="F32" s="41">
        <v>2851</v>
      </c>
      <c r="G32" s="47">
        <v>99.337999999999994</v>
      </c>
      <c r="H32" s="41">
        <v>2</v>
      </c>
      <c r="I32" s="43">
        <v>7.0199999999999999E-2</v>
      </c>
      <c r="J32" s="45">
        <v>4</v>
      </c>
      <c r="K32" s="43">
        <v>0.14030000000000001</v>
      </c>
      <c r="L32" s="45">
        <v>45</v>
      </c>
      <c r="M32" s="43">
        <v>1.5784</v>
      </c>
      <c r="N32" s="45">
        <v>2099</v>
      </c>
      <c r="O32" s="43">
        <v>73.6233</v>
      </c>
      <c r="P32" s="44">
        <v>681</v>
      </c>
      <c r="Q32" s="43">
        <v>23.886399999999998</v>
      </c>
      <c r="R32" s="44">
        <v>0</v>
      </c>
      <c r="S32" s="43">
        <v>0</v>
      </c>
      <c r="T32" s="49">
        <v>20</v>
      </c>
      <c r="U32" s="42">
        <v>0.70150000000000001</v>
      </c>
      <c r="V32" s="48">
        <v>18</v>
      </c>
      <c r="W32" s="42">
        <v>0.62719999999999998</v>
      </c>
      <c r="X32" s="25">
        <v>978</v>
      </c>
      <c r="Y32" s="26">
        <v>100</v>
      </c>
      <c r="Z32" s="107"/>
      <c r="AA32" s="107"/>
    </row>
    <row r="33" spans="1:27" s="24" customFormat="1" ht="15" customHeight="1" x14ac:dyDescent="0.2">
      <c r="A33" s="94" t="s">
        <v>19</v>
      </c>
      <c r="B33" s="66" t="s">
        <v>45</v>
      </c>
      <c r="C33" s="64">
        <v>4632</v>
      </c>
      <c r="D33" s="71">
        <v>176</v>
      </c>
      <c r="E33" s="69">
        <v>3.7997000000000001</v>
      </c>
      <c r="F33" s="71">
        <v>4456</v>
      </c>
      <c r="G33" s="70">
        <v>96.200299999999999</v>
      </c>
      <c r="H33" s="71">
        <v>28</v>
      </c>
      <c r="I33" s="73">
        <v>0.62839999999999996</v>
      </c>
      <c r="J33" s="74">
        <v>14</v>
      </c>
      <c r="K33" s="73">
        <v>0.31419999999999998</v>
      </c>
      <c r="L33" s="75">
        <v>131</v>
      </c>
      <c r="M33" s="73">
        <v>2.9399000000000002</v>
      </c>
      <c r="N33" s="74">
        <v>1798</v>
      </c>
      <c r="O33" s="73">
        <v>40.350099999999998</v>
      </c>
      <c r="P33" s="74">
        <v>2327</v>
      </c>
      <c r="Q33" s="73">
        <v>52.221699999999998</v>
      </c>
      <c r="R33" s="75">
        <v>2</v>
      </c>
      <c r="S33" s="73">
        <v>4.4900000000000002E-2</v>
      </c>
      <c r="T33" s="77">
        <v>156</v>
      </c>
      <c r="U33" s="69">
        <v>3.5009000000000001</v>
      </c>
      <c r="V33" s="71">
        <v>50</v>
      </c>
      <c r="W33" s="69">
        <v>1.0793999999999999</v>
      </c>
      <c r="X33" s="80">
        <v>2372</v>
      </c>
      <c r="Y33" s="81">
        <v>100</v>
      </c>
      <c r="Z33" s="107"/>
      <c r="AA33" s="107"/>
    </row>
    <row r="34" spans="1:27" s="24" customFormat="1" ht="15" customHeight="1" x14ac:dyDescent="0.2">
      <c r="A34" s="94" t="s">
        <v>19</v>
      </c>
      <c r="B34" s="65" t="s">
        <v>46</v>
      </c>
      <c r="C34" s="50">
        <v>503</v>
      </c>
      <c r="D34" s="48">
        <v>24</v>
      </c>
      <c r="E34" s="42">
        <v>4.7713999999999999</v>
      </c>
      <c r="F34" s="48">
        <v>479</v>
      </c>
      <c r="G34" s="47">
        <v>95.2286</v>
      </c>
      <c r="H34" s="41">
        <v>136</v>
      </c>
      <c r="I34" s="43">
        <v>28.392499999999998</v>
      </c>
      <c r="J34" s="45">
        <v>1</v>
      </c>
      <c r="K34" s="43">
        <v>0.20880000000000001</v>
      </c>
      <c r="L34" s="44">
        <v>21</v>
      </c>
      <c r="M34" s="43">
        <v>4.3841000000000001</v>
      </c>
      <c r="N34" s="45">
        <v>5</v>
      </c>
      <c r="O34" s="43">
        <v>1.0438000000000001</v>
      </c>
      <c r="P34" s="44">
        <v>304</v>
      </c>
      <c r="Q34" s="43">
        <v>63.465600000000002</v>
      </c>
      <c r="R34" s="44">
        <v>1</v>
      </c>
      <c r="S34" s="43">
        <v>0.20880000000000001</v>
      </c>
      <c r="T34" s="46">
        <v>11</v>
      </c>
      <c r="U34" s="42">
        <v>2.2965</v>
      </c>
      <c r="V34" s="48">
        <v>30</v>
      </c>
      <c r="W34" s="42">
        <v>5.9641999999999999</v>
      </c>
      <c r="X34" s="25">
        <v>825</v>
      </c>
      <c r="Y34" s="26">
        <v>100</v>
      </c>
      <c r="Z34" s="107"/>
      <c r="AA34" s="107"/>
    </row>
    <row r="35" spans="1:27" s="24" customFormat="1" ht="15" customHeight="1" x14ac:dyDescent="0.2">
      <c r="A35" s="94" t="s">
        <v>19</v>
      </c>
      <c r="B35" s="66" t="s">
        <v>47</v>
      </c>
      <c r="C35" s="67">
        <v>1693</v>
      </c>
      <c r="D35" s="71">
        <v>42</v>
      </c>
      <c r="E35" s="69">
        <v>2.4807999999999999</v>
      </c>
      <c r="F35" s="71">
        <v>1651</v>
      </c>
      <c r="G35" s="70">
        <v>97.519199999999998</v>
      </c>
      <c r="H35" s="71">
        <v>38</v>
      </c>
      <c r="I35" s="73">
        <v>2.3016000000000001</v>
      </c>
      <c r="J35" s="74">
        <v>3</v>
      </c>
      <c r="K35" s="73">
        <v>0.1817</v>
      </c>
      <c r="L35" s="75">
        <v>249</v>
      </c>
      <c r="M35" s="73">
        <v>15.081799999999999</v>
      </c>
      <c r="N35" s="74">
        <v>500</v>
      </c>
      <c r="O35" s="73">
        <v>30.284700000000001</v>
      </c>
      <c r="P35" s="75">
        <v>723</v>
      </c>
      <c r="Q35" s="73">
        <v>43.791600000000003</v>
      </c>
      <c r="R35" s="74">
        <v>1</v>
      </c>
      <c r="S35" s="73">
        <v>6.0600000000000001E-2</v>
      </c>
      <c r="T35" s="77">
        <v>137</v>
      </c>
      <c r="U35" s="69">
        <v>8.298</v>
      </c>
      <c r="V35" s="71">
        <v>22</v>
      </c>
      <c r="W35" s="69">
        <v>1.2995000000000001</v>
      </c>
      <c r="X35" s="80">
        <v>1064</v>
      </c>
      <c r="Y35" s="81">
        <v>100</v>
      </c>
      <c r="Z35" s="107"/>
      <c r="AA35" s="107"/>
    </row>
    <row r="36" spans="1:27" s="24" customFormat="1" ht="15" customHeight="1" x14ac:dyDescent="0.2">
      <c r="A36" s="94" t="s">
        <v>19</v>
      </c>
      <c r="B36" s="65" t="s">
        <v>48</v>
      </c>
      <c r="C36" s="50">
        <v>2576</v>
      </c>
      <c r="D36" s="48">
        <v>209</v>
      </c>
      <c r="E36" s="42">
        <v>8.1134000000000004</v>
      </c>
      <c r="F36" s="41">
        <v>2367</v>
      </c>
      <c r="G36" s="47">
        <v>91.886600000000001</v>
      </c>
      <c r="H36" s="48">
        <v>24</v>
      </c>
      <c r="I36" s="43">
        <v>1.0139</v>
      </c>
      <c r="J36" s="45">
        <v>16</v>
      </c>
      <c r="K36" s="43">
        <v>0.67600000000000005</v>
      </c>
      <c r="L36" s="45">
        <v>672</v>
      </c>
      <c r="M36" s="43">
        <v>28.3904</v>
      </c>
      <c r="N36" s="44">
        <v>904</v>
      </c>
      <c r="O36" s="43">
        <v>38.191800000000001</v>
      </c>
      <c r="P36" s="44">
        <v>571</v>
      </c>
      <c r="Q36" s="43">
        <v>24.1234</v>
      </c>
      <c r="R36" s="45">
        <v>18</v>
      </c>
      <c r="S36" s="43">
        <v>0.76049999999999995</v>
      </c>
      <c r="T36" s="49">
        <v>162</v>
      </c>
      <c r="U36" s="42">
        <v>6.8441000000000001</v>
      </c>
      <c r="V36" s="48">
        <v>375</v>
      </c>
      <c r="W36" s="42">
        <v>14.557499999999999</v>
      </c>
      <c r="X36" s="25">
        <v>658</v>
      </c>
      <c r="Y36" s="26">
        <v>100</v>
      </c>
      <c r="Z36" s="107"/>
      <c r="AA36" s="107"/>
    </row>
    <row r="37" spans="1:27" s="24" customFormat="1" ht="15" customHeight="1" x14ac:dyDescent="0.2">
      <c r="A37" s="94" t="s">
        <v>19</v>
      </c>
      <c r="B37" s="66" t="s">
        <v>49</v>
      </c>
      <c r="C37" s="64">
        <v>1221</v>
      </c>
      <c r="D37" s="71">
        <v>141</v>
      </c>
      <c r="E37" s="69">
        <v>11.5479</v>
      </c>
      <c r="F37" s="72">
        <v>1080</v>
      </c>
      <c r="G37" s="70">
        <v>88.452100000000002</v>
      </c>
      <c r="H37" s="72">
        <v>7</v>
      </c>
      <c r="I37" s="73">
        <v>0.64810000000000001</v>
      </c>
      <c r="J37" s="74">
        <v>1</v>
      </c>
      <c r="K37" s="73">
        <v>9.2600000000000002E-2</v>
      </c>
      <c r="L37" s="74">
        <v>123</v>
      </c>
      <c r="M37" s="73">
        <v>11.3889</v>
      </c>
      <c r="N37" s="74">
        <v>49</v>
      </c>
      <c r="O37" s="73">
        <v>4.5369999999999999</v>
      </c>
      <c r="P37" s="74">
        <v>876</v>
      </c>
      <c r="Q37" s="73">
        <v>81.111099999999993</v>
      </c>
      <c r="R37" s="75">
        <v>2</v>
      </c>
      <c r="S37" s="73">
        <v>0.1852</v>
      </c>
      <c r="T37" s="77">
        <v>22</v>
      </c>
      <c r="U37" s="69">
        <v>2.0369999999999999</v>
      </c>
      <c r="V37" s="71">
        <v>19</v>
      </c>
      <c r="W37" s="69">
        <v>1.5561</v>
      </c>
      <c r="X37" s="80">
        <v>483</v>
      </c>
      <c r="Y37" s="81">
        <v>100</v>
      </c>
      <c r="Z37" s="107"/>
      <c r="AA37" s="107"/>
    </row>
    <row r="38" spans="1:27" s="24" customFormat="1" ht="15" customHeight="1" x14ac:dyDescent="0.2">
      <c r="A38" s="94" t="s">
        <v>19</v>
      </c>
      <c r="B38" s="65" t="s">
        <v>50</v>
      </c>
      <c r="C38" s="40">
        <v>6008</v>
      </c>
      <c r="D38" s="48">
        <v>332</v>
      </c>
      <c r="E38" s="42">
        <v>5.5259999999999998</v>
      </c>
      <c r="F38" s="41">
        <v>5676</v>
      </c>
      <c r="G38" s="47">
        <v>94.474000000000004</v>
      </c>
      <c r="H38" s="41">
        <v>6</v>
      </c>
      <c r="I38" s="43">
        <v>0.1057</v>
      </c>
      <c r="J38" s="45">
        <v>47</v>
      </c>
      <c r="K38" s="43">
        <v>0.82799999999999996</v>
      </c>
      <c r="L38" s="45">
        <v>1664</v>
      </c>
      <c r="M38" s="43">
        <v>29.316400000000002</v>
      </c>
      <c r="N38" s="45">
        <v>2490</v>
      </c>
      <c r="O38" s="43">
        <v>43.868899999999996</v>
      </c>
      <c r="P38" s="45">
        <v>1384</v>
      </c>
      <c r="Q38" s="43">
        <v>24.383400000000002</v>
      </c>
      <c r="R38" s="45">
        <v>2</v>
      </c>
      <c r="S38" s="43">
        <v>3.5200000000000002E-2</v>
      </c>
      <c r="T38" s="46">
        <v>83</v>
      </c>
      <c r="U38" s="42">
        <v>1.4622999999999999</v>
      </c>
      <c r="V38" s="48">
        <v>58</v>
      </c>
      <c r="W38" s="42">
        <v>0.96540000000000004</v>
      </c>
      <c r="X38" s="25">
        <v>2577</v>
      </c>
      <c r="Y38" s="26">
        <v>99.921999999999997</v>
      </c>
      <c r="Z38" s="107"/>
      <c r="AA38" s="107"/>
    </row>
    <row r="39" spans="1:27" s="24" customFormat="1" ht="15" customHeight="1" x14ac:dyDescent="0.2">
      <c r="A39" s="94" t="s">
        <v>19</v>
      </c>
      <c r="B39" s="66" t="s">
        <v>51</v>
      </c>
      <c r="C39" s="64">
        <v>1145</v>
      </c>
      <c r="D39" s="72">
        <v>18</v>
      </c>
      <c r="E39" s="69">
        <v>1.5721000000000001</v>
      </c>
      <c r="F39" s="72">
        <v>1127</v>
      </c>
      <c r="G39" s="70">
        <v>98.427899999999994</v>
      </c>
      <c r="H39" s="71">
        <v>127</v>
      </c>
      <c r="I39" s="73">
        <v>11.2689</v>
      </c>
      <c r="J39" s="74">
        <v>2</v>
      </c>
      <c r="K39" s="73">
        <v>0.17749999999999999</v>
      </c>
      <c r="L39" s="75">
        <v>702</v>
      </c>
      <c r="M39" s="73">
        <v>62.289299999999997</v>
      </c>
      <c r="N39" s="74">
        <v>61</v>
      </c>
      <c r="O39" s="73">
        <v>5.4126000000000003</v>
      </c>
      <c r="P39" s="75">
        <v>214</v>
      </c>
      <c r="Q39" s="73">
        <v>18.988499999999998</v>
      </c>
      <c r="R39" s="74">
        <v>0</v>
      </c>
      <c r="S39" s="73">
        <v>0</v>
      </c>
      <c r="T39" s="77">
        <v>21</v>
      </c>
      <c r="U39" s="69">
        <v>1.8633999999999999</v>
      </c>
      <c r="V39" s="72">
        <v>261</v>
      </c>
      <c r="W39" s="69">
        <v>22.794799999999999</v>
      </c>
      <c r="X39" s="80">
        <v>880</v>
      </c>
      <c r="Y39" s="81">
        <v>100</v>
      </c>
      <c r="Z39" s="107"/>
      <c r="AA39" s="107"/>
    </row>
    <row r="40" spans="1:27" s="24" customFormat="1" ht="15" customHeight="1" x14ac:dyDescent="0.2">
      <c r="A40" s="94" t="s">
        <v>19</v>
      </c>
      <c r="B40" s="65" t="s">
        <v>52</v>
      </c>
      <c r="C40" s="50">
        <v>10291</v>
      </c>
      <c r="D40" s="48">
        <v>874</v>
      </c>
      <c r="E40" s="42">
        <v>8.4929000000000006</v>
      </c>
      <c r="F40" s="41">
        <v>9417</v>
      </c>
      <c r="G40" s="47">
        <v>91.507099999999994</v>
      </c>
      <c r="H40" s="41">
        <v>61</v>
      </c>
      <c r="I40" s="43">
        <v>0.64780000000000004</v>
      </c>
      <c r="J40" s="45">
        <v>49</v>
      </c>
      <c r="K40" s="43">
        <v>0.52029999999999998</v>
      </c>
      <c r="L40" s="45">
        <v>1575</v>
      </c>
      <c r="M40" s="43">
        <v>16.725100000000001</v>
      </c>
      <c r="N40" s="44">
        <v>3363</v>
      </c>
      <c r="O40" s="43">
        <v>35.712000000000003</v>
      </c>
      <c r="P40" s="44">
        <v>4087</v>
      </c>
      <c r="Q40" s="43">
        <v>43.400199999999998</v>
      </c>
      <c r="R40" s="45">
        <v>2</v>
      </c>
      <c r="S40" s="43">
        <v>2.12E-2</v>
      </c>
      <c r="T40" s="46">
        <v>280</v>
      </c>
      <c r="U40" s="42">
        <v>2.9733000000000001</v>
      </c>
      <c r="V40" s="48">
        <v>377</v>
      </c>
      <c r="W40" s="42">
        <v>3.6634000000000002</v>
      </c>
      <c r="X40" s="25">
        <v>4916</v>
      </c>
      <c r="Y40" s="26">
        <v>99.897999999999996</v>
      </c>
      <c r="Z40" s="107"/>
      <c r="AA40" s="107"/>
    </row>
    <row r="41" spans="1:27" s="24" customFormat="1" ht="15" customHeight="1" x14ac:dyDescent="0.2">
      <c r="A41" s="94" t="s">
        <v>19</v>
      </c>
      <c r="B41" s="66" t="s">
        <v>53</v>
      </c>
      <c r="C41" s="64">
        <v>11385</v>
      </c>
      <c r="D41" s="72">
        <v>922</v>
      </c>
      <c r="E41" s="69">
        <v>8.0983999999999998</v>
      </c>
      <c r="F41" s="71">
        <v>10463</v>
      </c>
      <c r="G41" s="70">
        <v>91.901600000000002</v>
      </c>
      <c r="H41" s="71">
        <v>201</v>
      </c>
      <c r="I41" s="73">
        <v>1.9211</v>
      </c>
      <c r="J41" s="74">
        <v>20</v>
      </c>
      <c r="K41" s="73">
        <v>0.19109999999999999</v>
      </c>
      <c r="L41" s="74">
        <v>776</v>
      </c>
      <c r="M41" s="73">
        <v>7.4165999999999999</v>
      </c>
      <c r="N41" s="74">
        <v>5864</v>
      </c>
      <c r="O41" s="73">
        <v>56.045099999999998</v>
      </c>
      <c r="P41" s="75">
        <v>3118</v>
      </c>
      <c r="Q41" s="73">
        <v>29.8002</v>
      </c>
      <c r="R41" s="75">
        <v>2</v>
      </c>
      <c r="S41" s="73">
        <v>1.9099999999999999E-2</v>
      </c>
      <c r="T41" s="76">
        <v>482</v>
      </c>
      <c r="U41" s="69">
        <v>4.6067</v>
      </c>
      <c r="V41" s="72">
        <v>377</v>
      </c>
      <c r="W41" s="69">
        <v>3.3113999999999999</v>
      </c>
      <c r="X41" s="80">
        <v>2618</v>
      </c>
      <c r="Y41" s="81">
        <v>100</v>
      </c>
      <c r="Z41" s="107"/>
      <c r="AA41" s="107"/>
    </row>
    <row r="42" spans="1:27" s="24" customFormat="1" ht="15" customHeight="1" x14ac:dyDescent="0.2">
      <c r="A42" s="94" t="s">
        <v>19</v>
      </c>
      <c r="B42" s="65" t="s">
        <v>54</v>
      </c>
      <c r="C42" s="50">
        <v>219</v>
      </c>
      <c r="D42" s="48">
        <v>16</v>
      </c>
      <c r="E42" s="42">
        <v>7.3059000000000003</v>
      </c>
      <c r="F42" s="41">
        <v>203</v>
      </c>
      <c r="G42" s="47">
        <v>92.694100000000006</v>
      </c>
      <c r="H42" s="41">
        <v>49</v>
      </c>
      <c r="I42" s="43">
        <v>24.137899999999998</v>
      </c>
      <c r="J42" s="45">
        <v>1</v>
      </c>
      <c r="K42" s="43">
        <v>0.49259999999999998</v>
      </c>
      <c r="L42" s="45">
        <v>9</v>
      </c>
      <c r="M42" s="43">
        <v>4.4335000000000004</v>
      </c>
      <c r="N42" s="44">
        <v>16</v>
      </c>
      <c r="O42" s="43">
        <v>7.8818000000000001</v>
      </c>
      <c r="P42" s="44">
        <v>126</v>
      </c>
      <c r="Q42" s="43">
        <v>62.069000000000003</v>
      </c>
      <c r="R42" s="44">
        <v>1</v>
      </c>
      <c r="S42" s="43">
        <v>0.49259999999999998</v>
      </c>
      <c r="T42" s="46">
        <v>1</v>
      </c>
      <c r="U42" s="42">
        <v>0.49259999999999998</v>
      </c>
      <c r="V42" s="48">
        <v>5</v>
      </c>
      <c r="W42" s="42">
        <v>2.2831000000000001</v>
      </c>
      <c r="X42" s="25">
        <v>481</v>
      </c>
      <c r="Y42" s="26">
        <v>100</v>
      </c>
      <c r="Z42" s="107"/>
      <c r="AA42" s="107"/>
    </row>
    <row r="43" spans="1:27" s="24" customFormat="1" ht="15" customHeight="1" x14ac:dyDescent="0.2">
      <c r="A43" s="94" t="s">
        <v>19</v>
      </c>
      <c r="B43" s="66" t="s">
        <v>55</v>
      </c>
      <c r="C43" s="64">
        <v>13494</v>
      </c>
      <c r="D43" s="71">
        <v>984</v>
      </c>
      <c r="E43" s="69">
        <v>7.2920999999999996</v>
      </c>
      <c r="F43" s="71">
        <v>12510</v>
      </c>
      <c r="G43" s="70">
        <v>92.707899999999995</v>
      </c>
      <c r="H43" s="72">
        <v>14</v>
      </c>
      <c r="I43" s="73">
        <v>0.1119</v>
      </c>
      <c r="J43" s="74">
        <v>19</v>
      </c>
      <c r="K43" s="73">
        <v>0.15190000000000001</v>
      </c>
      <c r="L43" s="75">
        <v>547</v>
      </c>
      <c r="M43" s="73">
        <v>4.3724999999999996</v>
      </c>
      <c r="N43" s="74">
        <v>5972</v>
      </c>
      <c r="O43" s="73">
        <v>47.7378</v>
      </c>
      <c r="P43" s="74">
        <v>5158</v>
      </c>
      <c r="Q43" s="73">
        <v>41.231000000000002</v>
      </c>
      <c r="R43" s="74">
        <v>0</v>
      </c>
      <c r="S43" s="73">
        <v>0</v>
      </c>
      <c r="T43" s="76">
        <v>800</v>
      </c>
      <c r="U43" s="69">
        <v>6.3948999999999998</v>
      </c>
      <c r="V43" s="71">
        <v>239</v>
      </c>
      <c r="W43" s="69">
        <v>1.7712000000000001</v>
      </c>
      <c r="X43" s="80">
        <v>3631</v>
      </c>
      <c r="Y43" s="81">
        <v>100</v>
      </c>
      <c r="Z43" s="107"/>
      <c r="AA43" s="107"/>
    </row>
    <row r="44" spans="1:27" s="24" customFormat="1" ht="15" customHeight="1" x14ac:dyDescent="0.2">
      <c r="A44" s="94" t="s">
        <v>19</v>
      </c>
      <c r="B44" s="65" t="s">
        <v>56</v>
      </c>
      <c r="C44" s="40">
        <v>3930</v>
      </c>
      <c r="D44" s="48">
        <v>136</v>
      </c>
      <c r="E44" s="42">
        <v>3.4605999999999999</v>
      </c>
      <c r="F44" s="48">
        <v>3794</v>
      </c>
      <c r="G44" s="47">
        <v>96.539400000000001</v>
      </c>
      <c r="H44" s="41">
        <v>454</v>
      </c>
      <c r="I44" s="43">
        <v>11.9663</v>
      </c>
      <c r="J44" s="44">
        <v>5</v>
      </c>
      <c r="K44" s="43">
        <v>0.1318</v>
      </c>
      <c r="L44" s="45">
        <v>467</v>
      </c>
      <c r="M44" s="43">
        <v>12.3089</v>
      </c>
      <c r="N44" s="45">
        <v>1109</v>
      </c>
      <c r="O44" s="43">
        <v>29.230399999999999</v>
      </c>
      <c r="P44" s="45">
        <v>1444</v>
      </c>
      <c r="Q44" s="43">
        <v>38.060099999999998</v>
      </c>
      <c r="R44" s="44">
        <v>3</v>
      </c>
      <c r="S44" s="43">
        <v>7.9100000000000004E-2</v>
      </c>
      <c r="T44" s="49">
        <v>312</v>
      </c>
      <c r="U44" s="42">
        <v>8.2234999999999996</v>
      </c>
      <c r="V44" s="48">
        <v>279</v>
      </c>
      <c r="W44" s="42">
        <v>7.0991999999999997</v>
      </c>
      <c r="X44" s="25">
        <v>1815</v>
      </c>
      <c r="Y44" s="26">
        <v>100</v>
      </c>
      <c r="Z44" s="107"/>
      <c r="AA44" s="107"/>
    </row>
    <row r="45" spans="1:27" s="24" customFormat="1" ht="15" customHeight="1" x14ac:dyDescent="0.2">
      <c r="A45" s="94" t="s">
        <v>19</v>
      </c>
      <c r="B45" s="66" t="s">
        <v>57</v>
      </c>
      <c r="C45" s="64">
        <v>2015</v>
      </c>
      <c r="D45" s="72">
        <v>120</v>
      </c>
      <c r="E45" s="69">
        <v>5.9553000000000003</v>
      </c>
      <c r="F45" s="71">
        <v>1895</v>
      </c>
      <c r="G45" s="70">
        <v>94.044700000000006</v>
      </c>
      <c r="H45" s="71">
        <v>43</v>
      </c>
      <c r="I45" s="73">
        <v>2.2690999999999999</v>
      </c>
      <c r="J45" s="74">
        <v>11</v>
      </c>
      <c r="K45" s="73">
        <v>0.58050000000000002</v>
      </c>
      <c r="L45" s="75">
        <v>395</v>
      </c>
      <c r="M45" s="73">
        <v>20.8443</v>
      </c>
      <c r="N45" s="74">
        <v>113</v>
      </c>
      <c r="O45" s="73">
        <v>5.9630999999999998</v>
      </c>
      <c r="P45" s="75">
        <v>1198</v>
      </c>
      <c r="Q45" s="73">
        <v>63.219000000000001</v>
      </c>
      <c r="R45" s="74">
        <v>10</v>
      </c>
      <c r="S45" s="73">
        <v>0.52769999999999995</v>
      </c>
      <c r="T45" s="76">
        <v>125</v>
      </c>
      <c r="U45" s="69">
        <v>6.5963000000000003</v>
      </c>
      <c r="V45" s="72">
        <v>175</v>
      </c>
      <c r="W45" s="69">
        <v>8.6849000000000007</v>
      </c>
      <c r="X45" s="80">
        <v>1283</v>
      </c>
      <c r="Y45" s="81">
        <v>100</v>
      </c>
      <c r="Z45" s="107"/>
      <c r="AA45" s="107"/>
    </row>
    <row r="46" spans="1:27" s="24" customFormat="1" ht="15" customHeight="1" x14ac:dyDescent="0.2">
      <c r="A46" s="94" t="s">
        <v>19</v>
      </c>
      <c r="B46" s="65" t="s">
        <v>58</v>
      </c>
      <c r="C46" s="40">
        <v>10538</v>
      </c>
      <c r="D46" s="41">
        <v>416</v>
      </c>
      <c r="E46" s="42">
        <v>3.9476</v>
      </c>
      <c r="F46" s="41">
        <v>10122</v>
      </c>
      <c r="G46" s="47">
        <v>96.052400000000006</v>
      </c>
      <c r="H46" s="41">
        <v>11</v>
      </c>
      <c r="I46" s="43">
        <v>0.1087</v>
      </c>
      <c r="J46" s="45">
        <v>36</v>
      </c>
      <c r="K46" s="43">
        <v>0.35570000000000002</v>
      </c>
      <c r="L46" s="45">
        <v>1642</v>
      </c>
      <c r="M46" s="43">
        <v>16.222100000000001</v>
      </c>
      <c r="N46" s="45">
        <v>4230</v>
      </c>
      <c r="O46" s="43">
        <v>41.790199999999999</v>
      </c>
      <c r="P46" s="44">
        <v>3730</v>
      </c>
      <c r="Q46" s="43">
        <v>36.8504</v>
      </c>
      <c r="R46" s="44">
        <v>2</v>
      </c>
      <c r="S46" s="43">
        <v>1.9800000000000002E-2</v>
      </c>
      <c r="T46" s="49">
        <v>471</v>
      </c>
      <c r="U46" s="42">
        <v>4.6532</v>
      </c>
      <c r="V46" s="41">
        <v>405</v>
      </c>
      <c r="W46" s="42">
        <v>3.8431999999999999</v>
      </c>
      <c r="X46" s="25">
        <v>3027</v>
      </c>
      <c r="Y46" s="26">
        <v>100</v>
      </c>
      <c r="Z46" s="107"/>
      <c r="AA46" s="107"/>
    </row>
    <row r="47" spans="1:27" s="24" customFormat="1" ht="15" customHeight="1" x14ac:dyDescent="0.2">
      <c r="A47" s="94" t="s">
        <v>19</v>
      </c>
      <c r="B47" s="66" t="s">
        <v>59</v>
      </c>
      <c r="C47" s="67">
        <v>658</v>
      </c>
      <c r="D47" s="71">
        <v>37</v>
      </c>
      <c r="E47" s="69">
        <v>5.6231</v>
      </c>
      <c r="F47" s="72">
        <v>621</v>
      </c>
      <c r="G47" s="70">
        <v>94.376900000000006</v>
      </c>
      <c r="H47" s="72">
        <v>17</v>
      </c>
      <c r="I47" s="73">
        <v>2.7374999999999998</v>
      </c>
      <c r="J47" s="75">
        <v>3</v>
      </c>
      <c r="K47" s="73">
        <v>0.48309999999999997</v>
      </c>
      <c r="L47" s="75">
        <v>186</v>
      </c>
      <c r="M47" s="73">
        <v>29.951699999999999</v>
      </c>
      <c r="N47" s="75">
        <v>87</v>
      </c>
      <c r="O47" s="73">
        <v>14.0097</v>
      </c>
      <c r="P47" s="75">
        <v>289</v>
      </c>
      <c r="Q47" s="73">
        <v>46.537799999999997</v>
      </c>
      <c r="R47" s="74">
        <v>0</v>
      </c>
      <c r="S47" s="73">
        <v>0</v>
      </c>
      <c r="T47" s="76">
        <v>39</v>
      </c>
      <c r="U47" s="69">
        <v>6.2801999999999998</v>
      </c>
      <c r="V47" s="71">
        <v>46</v>
      </c>
      <c r="W47" s="69">
        <v>6.9908999999999999</v>
      </c>
      <c r="X47" s="80">
        <v>308</v>
      </c>
      <c r="Y47" s="81">
        <v>100</v>
      </c>
      <c r="Z47" s="107"/>
      <c r="AA47" s="107"/>
    </row>
    <row r="48" spans="1:27" s="24" customFormat="1" ht="15" customHeight="1" x14ac:dyDescent="0.2">
      <c r="A48" s="94" t="s">
        <v>19</v>
      </c>
      <c r="B48" s="65" t="s">
        <v>60</v>
      </c>
      <c r="C48" s="40">
        <v>7894</v>
      </c>
      <c r="D48" s="48">
        <v>577</v>
      </c>
      <c r="E48" s="42">
        <v>7.3093000000000004</v>
      </c>
      <c r="F48" s="48">
        <v>7317</v>
      </c>
      <c r="G48" s="47">
        <v>92.690700000000007</v>
      </c>
      <c r="H48" s="48">
        <v>38</v>
      </c>
      <c r="I48" s="43">
        <v>0.51929999999999998</v>
      </c>
      <c r="J48" s="45">
        <v>5</v>
      </c>
      <c r="K48" s="43">
        <v>6.83E-2</v>
      </c>
      <c r="L48" s="44">
        <v>248</v>
      </c>
      <c r="M48" s="43">
        <v>3.3894000000000002</v>
      </c>
      <c r="N48" s="45">
        <v>4655</v>
      </c>
      <c r="O48" s="43">
        <v>63.619</v>
      </c>
      <c r="P48" s="45">
        <v>2167</v>
      </c>
      <c r="Q48" s="43">
        <v>29.616</v>
      </c>
      <c r="R48" s="44">
        <v>6</v>
      </c>
      <c r="S48" s="43">
        <v>8.2000000000000003E-2</v>
      </c>
      <c r="T48" s="49">
        <v>198</v>
      </c>
      <c r="U48" s="42">
        <v>2.706</v>
      </c>
      <c r="V48" s="48">
        <v>223</v>
      </c>
      <c r="W48" s="42">
        <v>2.8249</v>
      </c>
      <c r="X48" s="25">
        <v>1236</v>
      </c>
      <c r="Y48" s="26">
        <v>100</v>
      </c>
      <c r="Z48" s="107"/>
      <c r="AA48" s="107"/>
    </row>
    <row r="49" spans="1:27" s="24" customFormat="1" ht="15" customHeight="1" x14ac:dyDescent="0.2">
      <c r="A49" s="94" t="s">
        <v>19</v>
      </c>
      <c r="B49" s="66" t="s">
        <v>61</v>
      </c>
      <c r="C49" s="67">
        <v>457</v>
      </c>
      <c r="D49" s="71">
        <v>15</v>
      </c>
      <c r="E49" s="69">
        <v>3.2823000000000002</v>
      </c>
      <c r="F49" s="71">
        <v>442</v>
      </c>
      <c r="G49" s="70">
        <v>96.717699999999994</v>
      </c>
      <c r="H49" s="72">
        <v>108</v>
      </c>
      <c r="I49" s="73">
        <v>24.4344</v>
      </c>
      <c r="J49" s="74">
        <v>1</v>
      </c>
      <c r="K49" s="73">
        <v>0.22620000000000001</v>
      </c>
      <c r="L49" s="74">
        <v>29</v>
      </c>
      <c r="M49" s="73">
        <v>6.5610999999999997</v>
      </c>
      <c r="N49" s="74">
        <v>42</v>
      </c>
      <c r="O49" s="73">
        <v>9.5023</v>
      </c>
      <c r="P49" s="75">
        <v>238</v>
      </c>
      <c r="Q49" s="73">
        <v>53.846200000000003</v>
      </c>
      <c r="R49" s="75">
        <v>2</v>
      </c>
      <c r="S49" s="73">
        <v>0.45250000000000001</v>
      </c>
      <c r="T49" s="76">
        <v>22</v>
      </c>
      <c r="U49" s="69">
        <v>4.9774000000000003</v>
      </c>
      <c r="V49" s="71">
        <v>24</v>
      </c>
      <c r="W49" s="69">
        <v>5.2515999999999998</v>
      </c>
      <c r="X49" s="80">
        <v>688</v>
      </c>
      <c r="Y49" s="81">
        <v>100</v>
      </c>
      <c r="Z49" s="107"/>
      <c r="AA49" s="107"/>
    </row>
    <row r="50" spans="1:27" s="24" customFormat="1" ht="15" customHeight="1" x14ac:dyDescent="0.2">
      <c r="A50" s="94" t="s">
        <v>19</v>
      </c>
      <c r="B50" s="65" t="s">
        <v>62</v>
      </c>
      <c r="C50" s="40">
        <v>4156</v>
      </c>
      <c r="D50" s="41">
        <v>267</v>
      </c>
      <c r="E50" s="42">
        <v>6.4244000000000003</v>
      </c>
      <c r="F50" s="41">
        <v>3889</v>
      </c>
      <c r="G50" s="47">
        <v>93.575599999999994</v>
      </c>
      <c r="H50" s="41">
        <v>8</v>
      </c>
      <c r="I50" s="43">
        <v>0.20569999999999999</v>
      </c>
      <c r="J50" s="45">
        <v>9</v>
      </c>
      <c r="K50" s="43">
        <v>0.23139999999999999</v>
      </c>
      <c r="L50" s="44">
        <v>132</v>
      </c>
      <c r="M50" s="43">
        <v>3.3942000000000001</v>
      </c>
      <c r="N50" s="45">
        <v>1865</v>
      </c>
      <c r="O50" s="43">
        <v>47.955800000000004</v>
      </c>
      <c r="P50" s="45">
        <v>1815</v>
      </c>
      <c r="Q50" s="43">
        <v>46.670099999999998</v>
      </c>
      <c r="R50" s="44">
        <v>0</v>
      </c>
      <c r="S50" s="43">
        <v>0</v>
      </c>
      <c r="T50" s="49">
        <v>60</v>
      </c>
      <c r="U50" s="42">
        <v>1.5427999999999999</v>
      </c>
      <c r="V50" s="41">
        <v>66</v>
      </c>
      <c r="W50" s="42">
        <v>1.5881000000000001</v>
      </c>
      <c r="X50" s="25">
        <v>1818</v>
      </c>
      <c r="Y50" s="26">
        <v>100</v>
      </c>
      <c r="Z50" s="107"/>
      <c r="AA50" s="107"/>
    </row>
    <row r="51" spans="1:27" s="24" customFormat="1" ht="15" customHeight="1" x14ac:dyDescent="0.2">
      <c r="A51" s="94" t="s">
        <v>19</v>
      </c>
      <c r="B51" s="66" t="s">
        <v>63</v>
      </c>
      <c r="C51" s="64">
        <v>21565</v>
      </c>
      <c r="D51" s="72">
        <v>5266</v>
      </c>
      <c r="E51" s="69">
        <v>24.4192</v>
      </c>
      <c r="F51" s="72">
        <v>16299</v>
      </c>
      <c r="G51" s="70">
        <v>75.580799999999996</v>
      </c>
      <c r="H51" s="72">
        <v>35</v>
      </c>
      <c r="I51" s="73">
        <v>0.2147</v>
      </c>
      <c r="J51" s="75">
        <v>52</v>
      </c>
      <c r="K51" s="73">
        <v>0.31900000000000001</v>
      </c>
      <c r="L51" s="74">
        <v>7108</v>
      </c>
      <c r="M51" s="73">
        <v>43.61</v>
      </c>
      <c r="N51" s="74">
        <v>5560</v>
      </c>
      <c r="O51" s="73">
        <v>34.112499999999997</v>
      </c>
      <c r="P51" s="74">
        <v>3190</v>
      </c>
      <c r="Q51" s="73">
        <v>19.5718</v>
      </c>
      <c r="R51" s="75">
        <v>5</v>
      </c>
      <c r="S51" s="73">
        <v>3.0700000000000002E-2</v>
      </c>
      <c r="T51" s="76">
        <v>349</v>
      </c>
      <c r="U51" s="69">
        <v>2.1412</v>
      </c>
      <c r="V51" s="72">
        <v>2207</v>
      </c>
      <c r="W51" s="69">
        <v>10.2342</v>
      </c>
      <c r="X51" s="80">
        <v>8616</v>
      </c>
      <c r="Y51" s="81">
        <v>100</v>
      </c>
      <c r="Z51" s="107"/>
      <c r="AA51" s="107"/>
    </row>
    <row r="52" spans="1:27" s="24" customFormat="1" ht="15" customHeight="1" x14ac:dyDescent="0.2">
      <c r="A52" s="94" t="s">
        <v>19</v>
      </c>
      <c r="B52" s="65" t="s">
        <v>64</v>
      </c>
      <c r="C52" s="40">
        <v>793</v>
      </c>
      <c r="D52" s="41">
        <v>22</v>
      </c>
      <c r="E52" s="42">
        <v>2.7743000000000002</v>
      </c>
      <c r="F52" s="41">
        <v>771</v>
      </c>
      <c r="G52" s="47">
        <v>97.225700000000003</v>
      </c>
      <c r="H52" s="48">
        <v>10</v>
      </c>
      <c r="I52" s="43">
        <v>1.2969999999999999</v>
      </c>
      <c r="J52" s="45">
        <v>5</v>
      </c>
      <c r="K52" s="43">
        <v>0.64849999999999997</v>
      </c>
      <c r="L52" s="44">
        <v>171</v>
      </c>
      <c r="M52" s="43">
        <v>22.178999999999998</v>
      </c>
      <c r="N52" s="44">
        <v>37</v>
      </c>
      <c r="O52" s="43">
        <v>4.7990000000000004</v>
      </c>
      <c r="P52" s="45">
        <v>525</v>
      </c>
      <c r="Q52" s="43">
        <v>68.093400000000003</v>
      </c>
      <c r="R52" s="44">
        <v>7</v>
      </c>
      <c r="S52" s="43">
        <v>0.90790000000000004</v>
      </c>
      <c r="T52" s="46">
        <v>16</v>
      </c>
      <c r="U52" s="42">
        <v>2.0752000000000002</v>
      </c>
      <c r="V52" s="41">
        <v>94</v>
      </c>
      <c r="W52" s="42">
        <v>11.8537</v>
      </c>
      <c r="X52" s="25">
        <v>1009</v>
      </c>
      <c r="Y52" s="26">
        <v>100</v>
      </c>
      <c r="Z52" s="107"/>
      <c r="AA52" s="107"/>
    </row>
    <row r="53" spans="1:27" s="24" customFormat="1" ht="15" customHeight="1" x14ac:dyDescent="0.2">
      <c r="A53" s="94" t="s">
        <v>19</v>
      </c>
      <c r="B53" s="66" t="s">
        <v>65</v>
      </c>
      <c r="C53" s="67">
        <v>415</v>
      </c>
      <c r="D53" s="71">
        <v>68</v>
      </c>
      <c r="E53" s="69">
        <v>16.3855</v>
      </c>
      <c r="F53" s="72">
        <v>347</v>
      </c>
      <c r="G53" s="70">
        <v>83.614500000000007</v>
      </c>
      <c r="H53" s="71">
        <v>8</v>
      </c>
      <c r="I53" s="73">
        <v>2.3054999999999999</v>
      </c>
      <c r="J53" s="74">
        <v>1</v>
      </c>
      <c r="K53" s="73">
        <v>0.28820000000000001</v>
      </c>
      <c r="L53" s="75">
        <v>1</v>
      </c>
      <c r="M53" s="73">
        <v>0.28820000000000001</v>
      </c>
      <c r="N53" s="74">
        <v>22</v>
      </c>
      <c r="O53" s="73">
        <v>6.3400999999999996</v>
      </c>
      <c r="P53" s="75">
        <v>311</v>
      </c>
      <c r="Q53" s="73">
        <v>89.625399999999999</v>
      </c>
      <c r="R53" s="75">
        <v>0</v>
      </c>
      <c r="S53" s="73">
        <v>0</v>
      </c>
      <c r="T53" s="76">
        <v>4</v>
      </c>
      <c r="U53" s="69">
        <v>1.1527000000000001</v>
      </c>
      <c r="V53" s="71">
        <v>3</v>
      </c>
      <c r="W53" s="69">
        <v>0.72289999999999999</v>
      </c>
      <c r="X53" s="80">
        <v>306</v>
      </c>
      <c r="Y53" s="81">
        <v>100</v>
      </c>
      <c r="Z53" s="107"/>
      <c r="AA53" s="107"/>
    </row>
    <row r="54" spans="1:27" s="24" customFormat="1" ht="15" customHeight="1" x14ac:dyDescent="0.2">
      <c r="A54" s="94" t="s">
        <v>19</v>
      </c>
      <c r="B54" s="65" t="s">
        <v>66</v>
      </c>
      <c r="C54" s="40">
        <v>7549</v>
      </c>
      <c r="D54" s="41">
        <v>599</v>
      </c>
      <c r="E54" s="42">
        <v>7.9348000000000001</v>
      </c>
      <c r="F54" s="48">
        <v>6950</v>
      </c>
      <c r="G54" s="47">
        <v>92.065200000000004</v>
      </c>
      <c r="H54" s="48">
        <v>13</v>
      </c>
      <c r="I54" s="43">
        <v>0.18709999999999999</v>
      </c>
      <c r="J54" s="45">
        <v>27</v>
      </c>
      <c r="K54" s="78">
        <v>0.38850000000000001</v>
      </c>
      <c r="L54" s="44">
        <v>474</v>
      </c>
      <c r="M54" s="78">
        <v>6.8201000000000001</v>
      </c>
      <c r="N54" s="45">
        <v>3894</v>
      </c>
      <c r="O54" s="43">
        <v>56.028799999999997</v>
      </c>
      <c r="P54" s="45">
        <v>2223</v>
      </c>
      <c r="Q54" s="43">
        <v>31.985600000000002</v>
      </c>
      <c r="R54" s="45">
        <v>2</v>
      </c>
      <c r="S54" s="43">
        <v>2.8799999999999999E-2</v>
      </c>
      <c r="T54" s="49">
        <v>317</v>
      </c>
      <c r="U54" s="42">
        <v>4.5612000000000004</v>
      </c>
      <c r="V54" s="41">
        <v>264</v>
      </c>
      <c r="W54" s="42">
        <v>3.4971999999999999</v>
      </c>
      <c r="X54" s="25">
        <v>1971</v>
      </c>
      <c r="Y54" s="26">
        <v>100</v>
      </c>
      <c r="Z54" s="107"/>
      <c r="AA54" s="107"/>
    </row>
    <row r="55" spans="1:27" s="24" customFormat="1" ht="15" customHeight="1" x14ac:dyDescent="0.2">
      <c r="A55" s="94" t="s">
        <v>19</v>
      </c>
      <c r="B55" s="66" t="s">
        <v>67</v>
      </c>
      <c r="C55" s="64">
        <v>5807</v>
      </c>
      <c r="D55" s="72">
        <v>639</v>
      </c>
      <c r="E55" s="69">
        <v>11.004</v>
      </c>
      <c r="F55" s="71">
        <v>5168</v>
      </c>
      <c r="G55" s="70">
        <v>88.995999999999995</v>
      </c>
      <c r="H55" s="72">
        <v>138</v>
      </c>
      <c r="I55" s="73">
        <v>2.6703000000000001</v>
      </c>
      <c r="J55" s="74">
        <v>58</v>
      </c>
      <c r="K55" s="73">
        <v>1.1223000000000001</v>
      </c>
      <c r="L55" s="75">
        <v>1150</v>
      </c>
      <c r="M55" s="73">
        <v>22.252300000000002</v>
      </c>
      <c r="N55" s="75">
        <v>610</v>
      </c>
      <c r="O55" s="73">
        <v>11.8034</v>
      </c>
      <c r="P55" s="74">
        <v>2630</v>
      </c>
      <c r="Q55" s="73">
        <v>50.890099999999997</v>
      </c>
      <c r="R55" s="74">
        <v>38</v>
      </c>
      <c r="S55" s="73">
        <v>0.73529999999999995</v>
      </c>
      <c r="T55" s="77">
        <v>544</v>
      </c>
      <c r="U55" s="69">
        <v>10.526300000000001</v>
      </c>
      <c r="V55" s="72">
        <v>499</v>
      </c>
      <c r="W55" s="69">
        <v>8.5930999999999997</v>
      </c>
      <c r="X55" s="80">
        <v>2305</v>
      </c>
      <c r="Y55" s="81">
        <v>100</v>
      </c>
      <c r="Z55" s="107"/>
      <c r="AA55" s="107"/>
    </row>
    <row r="56" spans="1:27" s="24" customFormat="1" ht="15" customHeight="1" x14ac:dyDescent="0.2">
      <c r="A56" s="94" t="s">
        <v>19</v>
      </c>
      <c r="B56" s="65" t="s">
        <v>68</v>
      </c>
      <c r="C56" s="40">
        <v>2493</v>
      </c>
      <c r="D56" s="48">
        <v>204</v>
      </c>
      <c r="E56" s="42">
        <v>8.1829000000000001</v>
      </c>
      <c r="F56" s="48">
        <v>2289</v>
      </c>
      <c r="G56" s="47">
        <v>91.817099999999996</v>
      </c>
      <c r="H56" s="41">
        <v>1</v>
      </c>
      <c r="I56" s="43">
        <v>4.3700000000000003E-2</v>
      </c>
      <c r="J56" s="45">
        <v>1</v>
      </c>
      <c r="K56" s="43">
        <v>4.3700000000000003E-2</v>
      </c>
      <c r="L56" s="45">
        <v>23</v>
      </c>
      <c r="M56" s="43">
        <v>1.0047999999999999</v>
      </c>
      <c r="N56" s="44">
        <v>196</v>
      </c>
      <c r="O56" s="43">
        <v>8.5626999999999995</v>
      </c>
      <c r="P56" s="45">
        <v>2001</v>
      </c>
      <c r="Q56" s="43">
        <v>87.418099999999995</v>
      </c>
      <c r="R56" s="44">
        <v>2</v>
      </c>
      <c r="S56" s="43">
        <v>8.7400000000000005E-2</v>
      </c>
      <c r="T56" s="46">
        <v>65</v>
      </c>
      <c r="U56" s="42">
        <v>2.8397000000000001</v>
      </c>
      <c r="V56" s="48">
        <v>3</v>
      </c>
      <c r="W56" s="42">
        <v>0.1203</v>
      </c>
      <c r="X56" s="25">
        <v>720</v>
      </c>
      <c r="Y56" s="26">
        <v>100</v>
      </c>
      <c r="Z56" s="107"/>
      <c r="AA56" s="107"/>
    </row>
    <row r="57" spans="1:27" s="24" customFormat="1" ht="15" customHeight="1" x14ac:dyDescent="0.2">
      <c r="A57" s="94" t="s">
        <v>19</v>
      </c>
      <c r="B57" s="66" t="s">
        <v>69</v>
      </c>
      <c r="C57" s="64">
        <v>5087</v>
      </c>
      <c r="D57" s="71">
        <v>82</v>
      </c>
      <c r="E57" s="69">
        <v>1.6120000000000001</v>
      </c>
      <c r="F57" s="71">
        <v>5005</v>
      </c>
      <c r="G57" s="70">
        <v>98.388000000000005</v>
      </c>
      <c r="H57" s="72">
        <v>105</v>
      </c>
      <c r="I57" s="73">
        <v>2.0979000000000001</v>
      </c>
      <c r="J57" s="75">
        <v>29</v>
      </c>
      <c r="K57" s="73">
        <v>0.57940000000000003</v>
      </c>
      <c r="L57" s="74">
        <v>520</v>
      </c>
      <c r="M57" s="73">
        <v>10.3896</v>
      </c>
      <c r="N57" s="74">
        <v>2184</v>
      </c>
      <c r="O57" s="73">
        <v>43.636400000000002</v>
      </c>
      <c r="P57" s="74">
        <v>1924</v>
      </c>
      <c r="Q57" s="73">
        <v>38.441600000000001</v>
      </c>
      <c r="R57" s="74">
        <v>1</v>
      </c>
      <c r="S57" s="73">
        <v>0.02</v>
      </c>
      <c r="T57" s="77">
        <v>242</v>
      </c>
      <c r="U57" s="69">
        <v>4.8352000000000004</v>
      </c>
      <c r="V57" s="71">
        <v>225</v>
      </c>
      <c r="W57" s="69">
        <v>4.423</v>
      </c>
      <c r="X57" s="80">
        <v>2232</v>
      </c>
      <c r="Y57" s="81">
        <v>100</v>
      </c>
      <c r="Z57" s="107"/>
      <c r="AA57" s="107"/>
    </row>
    <row r="58" spans="1:27" s="24" customFormat="1" ht="15" customHeight="1" thickBot="1" x14ac:dyDescent="0.25">
      <c r="A58" s="94" t="s">
        <v>19</v>
      </c>
      <c r="B58" s="27" t="s">
        <v>70</v>
      </c>
      <c r="C58" s="51">
        <v>379</v>
      </c>
      <c r="D58" s="52">
        <v>5</v>
      </c>
      <c r="E58" s="53">
        <v>1.3192999999999999</v>
      </c>
      <c r="F58" s="52">
        <v>374</v>
      </c>
      <c r="G58" s="58">
        <v>98.680700000000002</v>
      </c>
      <c r="H58" s="54">
        <v>32</v>
      </c>
      <c r="I58" s="55">
        <v>8.5561000000000007</v>
      </c>
      <c r="J58" s="56">
        <v>1</v>
      </c>
      <c r="K58" s="55">
        <v>0.26740000000000003</v>
      </c>
      <c r="L58" s="57">
        <v>58</v>
      </c>
      <c r="M58" s="55">
        <v>15.507999999999999</v>
      </c>
      <c r="N58" s="56">
        <v>9</v>
      </c>
      <c r="O58" s="55">
        <v>2.4064000000000001</v>
      </c>
      <c r="P58" s="56">
        <v>264</v>
      </c>
      <c r="Q58" s="55">
        <v>70.588200000000001</v>
      </c>
      <c r="R58" s="56">
        <v>1</v>
      </c>
      <c r="S58" s="55">
        <v>0.26740000000000003</v>
      </c>
      <c r="T58" s="79">
        <v>9</v>
      </c>
      <c r="U58" s="53">
        <v>2.4064000000000001</v>
      </c>
      <c r="V58" s="52">
        <v>16</v>
      </c>
      <c r="W58" s="53">
        <v>4.2215999999999996</v>
      </c>
      <c r="X58" s="28">
        <v>365</v>
      </c>
      <c r="Y58" s="29">
        <v>100</v>
      </c>
      <c r="Z58" s="107"/>
      <c r="AA58" s="107"/>
    </row>
    <row r="59" spans="1:27" s="107" customFormat="1" ht="15" customHeight="1" x14ac:dyDescent="0.2">
      <c r="A59" s="94"/>
      <c r="B59" s="103"/>
      <c r="C59" s="104"/>
      <c r="D59" s="104"/>
      <c r="E59" s="104"/>
      <c r="F59" s="104"/>
      <c r="G59" s="104"/>
      <c r="H59" s="104"/>
      <c r="I59" s="104"/>
      <c r="J59" s="104"/>
      <c r="K59" s="104"/>
      <c r="L59" s="104"/>
      <c r="M59" s="104"/>
      <c r="N59" s="104"/>
      <c r="O59" s="104"/>
      <c r="P59" s="104"/>
      <c r="Q59" s="104"/>
      <c r="R59" s="104"/>
      <c r="S59" s="104"/>
      <c r="T59" s="104"/>
      <c r="U59" s="104"/>
      <c r="V59" s="105"/>
      <c r="W59" s="106"/>
      <c r="X59" s="104"/>
      <c r="Y59" s="104"/>
    </row>
    <row r="60" spans="1:27" s="107" customFormat="1" ht="15" customHeight="1" x14ac:dyDescent="0.2">
      <c r="A60" s="94"/>
      <c r="B60" s="103" t="s">
        <v>78</v>
      </c>
      <c r="C60" s="105"/>
      <c r="D60" s="105"/>
      <c r="E60" s="105"/>
      <c r="F60" s="105"/>
      <c r="G60" s="105"/>
      <c r="H60" s="104"/>
      <c r="I60" s="104"/>
      <c r="J60" s="104"/>
      <c r="K60" s="104"/>
      <c r="L60" s="104"/>
      <c r="M60" s="104"/>
      <c r="N60" s="104"/>
      <c r="O60" s="104"/>
      <c r="P60" s="104"/>
      <c r="Q60" s="104"/>
      <c r="R60" s="104"/>
      <c r="S60" s="104"/>
      <c r="T60" s="104"/>
      <c r="U60" s="104"/>
      <c r="V60" s="105"/>
      <c r="W60" s="105"/>
      <c r="X60" s="104"/>
      <c r="Y60" s="104"/>
    </row>
    <row r="61" spans="1:27" s="107" customFormat="1" ht="15" customHeight="1" x14ac:dyDescent="0.2">
      <c r="A61" s="94"/>
      <c r="B61" s="108" t="s">
        <v>77</v>
      </c>
      <c r="C61" s="105"/>
      <c r="D61" s="105"/>
      <c r="E61" s="105"/>
      <c r="F61" s="105"/>
      <c r="G61" s="105"/>
      <c r="H61" s="104"/>
      <c r="I61" s="104"/>
      <c r="J61" s="104"/>
      <c r="K61" s="104"/>
      <c r="L61" s="104"/>
      <c r="M61" s="104"/>
      <c r="N61" s="104"/>
      <c r="O61" s="104"/>
      <c r="P61" s="104"/>
      <c r="Q61" s="104"/>
      <c r="R61" s="104"/>
      <c r="S61" s="104"/>
      <c r="T61" s="104"/>
      <c r="U61" s="104"/>
      <c r="V61" s="105"/>
      <c r="W61" s="105"/>
      <c r="X61" s="104"/>
      <c r="Y61" s="104"/>
    </row>
    <row r="62" spans="1:27" s="107" customFormat="1" ht="15" customHeight="1" x14ac:dyDescent="0.2">
      <c r="A62" s="94"/>
      <c r="B62" s="108" t="s">
        <v>76</v>
      </c>
      <c r="C62" s="105"/>
      <c r="D62" s="105"/>
      <c r="E62" s="105"/>
      <c r="F62" s="105"/>
      <c r="G62" s="105"/>
      <c r="H62" s="104"/>
      <c r="I62" s="104"/>
      <c r="J62" s="104"/>
      <c r="K62" s="104"/>
      <c r="L62" s="104"/>
      <c r="M62" s="104"/>
      <c r="N62" s="104"/>
      <c r="O62" s="104"/>
      <c r="P62" s="104"/>
      <c r="Q62" s="104"/>
      <c r="R62" s="104"/>
      <c r="S62" s="104"/>
      <c r="T62" s="104"/>
      <c r="U62" s="104"/>
      <c r="V62" s="105"/>
      <c r="W62" s="105"/>
      <c r="X62" s="104"/>
      <c r="Y62" s="104"/>
    </row>
    <row r="63" spans="1:27" s="107" customFormat="1" ht="15" customHeight="1" x14ac:dyDescent="0.2">
      <c r="A63" s="94"/>
      <c r="B63" s="108" t="str">
        <f>CONCATENATE("NOTE: Table reads (for US Totals):  Of all ", C68," public school male students with disabilities who received ", LOWER(A7), ", ",D68," (",TEXT(E7,"0.0"),"%) were served solely under Section 504 and ", F68," (",TEXT(G7,"0.0"),"%) were served under IDEA.")</f>
        <v>NOTE: Table reads (for US Totals):  Of all 245,544 public school male students with disabilities who received more than one out-of-school suspension, 23,665 (9.6%) were served solely under Section 504 and 221,879 (90.4%) were served under IDEA.</v>
      </c>
      <c r="C63" s="105"/>
      <c r="D63" s="105"/>
      <c r="E63" s="105"/>
      <c r="F63" s="105"/>
      <c r="G63" s="105"/>
      <c r="H63" s="104"/>
      <c r="I63" s="104"/>
      <c r="J63" s="104"/>
      <c r="K63" s="104"/>
      <c r="L63" s="104"/>
      <c r="M63" s="104"/>
      <c r="N63" s="104"/>
      <c r="O63" s="104"/>
      <c r="P63" s="104"/>
      <c r="Q63" s="104"/>
      <c r="R63" s="104"/>
      <c r="S63" s="104"/>
      <c r="T63" s="104"/>
      <c r="U63" s="104"/>
      <c r="V63" s="105"/>
      <c r="W63" s="106"/>
      <c r="X63" s="104"/>
      <c r="Y63" s="104"/>
    </row>
    <row r="64" spans="1:27" s="107" customFormat="1" ht="15" customHeight="1" x14ac:dyDescent="0.2">
      <c r="A64" s="94"/>
      <c r="B64" s="108" t="str">
        <f>CONCATENATE("            Table reads (for US Race/Ethnicity):  Of all ",TEXT(F7,"#,##0")," public school male students with disabilities served under IDEA who received ",LOWER(A7), ", ",TEXT(H7,"#,##0")," (",TEXT(I7,"0.0"),"%) were American Indian or Alaska Native.")</f>
        <v xml:space="preserve">            Table reads (for US Race/Ethnicity):  Of all 221,879 public school male students with disabilities served under IDEA who received more than one out-of-school suspension, 3,042 (1.4%) were American Indian or Alaska Native.</v>
      </c>
      <c r="C64" s="105"/>
      <c r="D64" s="105"/>
      <c r="E64" s="105"/>
      <c r="F64" s="105"/>
      <c r="G64" s="105"/>
      <c r="H64" s="104"/>
      <c r="I64" s="104"/>
      <c r="J64" s="104"/>
      <c r="K64" s="104"/>
      <c r="L64" s="104"/>
      <c r="M64" s="104"/>
      <c r="N64" s="104"/>
      <c r="O64" s="104"/>
      <c r="P64" s="104"/>
      <c r="Q64" s="104"/>
      <c r="R64" s="104"/>
      <c r="S64" s="104"/>
      <c r="T64" s="104"/>
      <c r="U64" s="104"/>
      <c r="V64" s="105"/>
      <c r="W64" s="105"/>
      <c r="X64" s="104"/>
      <c r="Y64" s="104"/>
    </row>
    <row r="65" spans="1:25" s="107" customFormat="1" ht="15" customHeight="1" x14ac:dyDescent="0.2">
      <c r="A65" s="94"/>
      <c r="B65" s="161" t="s">
        <v>74</v>
      </c>
      <c r="C65" s="161"/>
      <c r="D65" s="161"/>
      <c r="E65" s="161"/>
      <c r="F65" s="161"/>
      <c r="G65" s="161"/>
      <c r="H65" s="161"/>
      <c r="I65" s="161"/>
      <c r="J65" s="161"/>
      <c r="K65" s="161"/>
      <c r="L65" s="161"/>
      <c r="M65" s="161"/>
      <c r="N65" s="161"/>
      <c r="O65" s="161"/>
      <c r="P65" s="161"/>
      <c r="Q65" s="161"/>
      <c r="R65" s="161"/>
      <c r="S65" s="161"/>
      <c r="T65" s="161"/>
      <c r="U65" s="161"/>
      <c r="V65" s="161"/>
      <c r="W65" s="161"/>
      <c r="X65" s="104"/>
      <c r="Y65" s="104"/>
    </row>
    <row r="66" spans="1:25" s="107" customFormat="1" ht="14.1" customHeight="1" x14ac:dyDescent="0.2">
      <c r="A66" s="95"/>
      <c r="B66" s="161" t="s">
        <v>75</v>
      </c>
      <c r="C66" s="161"/>
      <c r="D66" s="161"/>
      <c r="E66" s="161"/>
      <c r="F66" s="161"/>
      <c r="G66" s="161"/>
      <c r="H66" s="161"/>
      <c r="I66" s="161"/>
      <c r="J66" s="161"/>
      <c r="K66" s="161"/>
      <c r="L66" s="161"/>
      <c r="M66" s="161"/>
      <c r="N66" s="161"/>
      <c r="O66" s="161"/>
      <c r="P66" s="161"/>
      <c r="Q66" s="161"/>
      <c r="R66" s="161"/>
      <c r="S66" s="161"/>
      <c r="T66" s="161"/>
      <c r="U66" s="161"/>
      <c r="V66" s="161"/>
      <c r="W66" s="161"/>
      <c r="X66" s="109"/>
      <c r="Y66" s="34"/>
    </row>
    <row r="67" spans="1:25" s="95" customFormat="1" ht="15" customHeight="1" x14ac:dyDescent="0.2">
      <c r="A67" s="96"/>
      <c r="B67" s="99"/>
      <c r="C67" s="99"/>
      <c r="D67" s="99"/>
      <c r="E67" s="99"/>
      <c r="F67" s="99"/>
      <c r="G67" s="99"/>
      <c r="H67" s="99"/>
      <c r="I67" s="99"/>
      <c r="J67" s="99"/>
      <c r="K67" s="99"/>
      <c r="L67" s="99"/>
      <c r="M67" s="99"/>
      <c r="N67" s="99"/>
      <c r="O67" s="99"/>
      <c r="P67" s="99"/>
      <c r="Q67" s="99"/>
      <c r="R67" s="99"/>
      <c r="S67" s="99"/>
      <c r="T67" s="99"/>
      <c r="U67" s="99"/>
      <c r="V67" s="61"/>
      <c r="W67" s="62"/>
      <c r="X67" s="99"/>
      <c r="Y67" s="99"/>
    </row>
    <row r="68" spans="1:25" s="95" customFormat="1" x14ac:dyDescent="0.2">
      <c r="A68" s="96"/>
      <c r="B68" s="110"/>
      <c r="C68" s="60" t="str">
        <f>IF(ISTEXT(C7),LEFT(C7,3),TEXT(C7,"#,##0"))</f>
        <v>245,544</v>
      </c>
      <c r="D68" s="60" t="str">
        <f>IF(ISTEXT(D7),LEFT(D7,3),TEXT(D7,"#,##0"))</f>
        <v>23,665</v>
      </c>
      <c r="E68" s="60"/>
      <c r="F68" s="60" t="str">
        <f>IF(ISTEXT(F7),LEFT(F7,3),TEXT(F7,"#,##0"))</f>
        <v>221,879</v>
      </c>
      <c r="G68" s="60"/>
      <c r="H68" s="60" t="str">
        <f>IF(ISTEXT(H7),LEFT(H7,3),TEXT(H7,"#,##0"))</f>
        <v>3,042</v>
      </c>
      <c r="I68" s="61"/>
      <c r="J68" s="61"/>
      <c r="K68" s="61"/>
      <c r="L68" s="61"/>
      <c r="M68" s="61"/>
      <c r="N68" s="61"/>
      <c r="O68" s="61"/>
      <c r="P68" s="61"/>
      <c r="Q68" s="61"/>
      <c r="R68" s="61"/>
      <c r="S68" s="61"/>
      <c r="T68" s="61"/>
      <c r="U68" s="61"/>
      <c r="V68" s="61"/>
      <c r="W68" s="62"/>
      <c r="X68" s="99"/>
      <c r="Y68" s="99"/>
    </row>
    <row r="69" spans="1:25" s="62" customFormat="1" ht="15" customHeight="1" x14ac:dyDescent="0.2">
      <c r="B69" s="99"/>
      <c r="C69" s="99"/>
      <c r="D69" s="99"/>
      <c r="E69" s="99"/>
      <c r="F69" s="99"/>
      <c r="G69" s="99"/>
      <c r="H69" s="99"/>
      <c r="I69" s="99"/>
      <c r="J69" s="99"/>
      <c r="K69" s="99"/>
      <c r="L69" s="99"/>
      <c r="M69" s="99"/>
      <c r="N69" s="99"/>
      <c r="O69" s="99"/>
      <c r="P69" s="99"/>
      <c r="Q69" s="99"/>
      <c r="R69" s="99"/>
      <c r="S69" s="99"/>
      <c r="T69" s="99"/>
      <c r="U69" s="99"/>
      <c r="V69" s="61"/>
      <c r="X69" s="61"/>
      <c r="Y69" s="61"/>
    </row>
    <row r="70" spans="1:25" s="95" customFormat="1" x14ac:dyDescent="0.2">
      <c r="A70" s="96"/>
      <c r="B70" s="99"/>
      <c r="C70" s="99"/>
      <c r="D70" s="99"/>
      <c r="E70" s="99"/>
      <c r="F70" s="99"/>
      <c r="G70" s="99"/>
      <c r="H70" s="99"/>
      <c r="I70" s="99"/>
      <c r="J70" s="99"/>
      <c r="K70" s="99"/>
      <c r="L70" s="99"/>
      <c r="M70" s="99"/>
      <c r="N70" s="99"/>
      <c r="O70" s="99"/>
      <c r="P70" s="99"/>
      <c r="Q70" s="99"/>
      <c r="R70" s="99"/>
      <c r="S70" s="99"/>
      <c r="T70" s="99"/>
      <c r="U70" s="99"/>
      <c r="V70" s="61"/>
      <c r="W70" s="62"/>
      <c r="X70" s="99"/>
      <c r="Y70" s="99"/>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zoomScale="80" zoomScaleNormal="80" workbookViewId="0"/>
  </sheetViews>
  <sheetFormatPr defaultColWidth="10.140625" defaultRowHeight="14.25" x14ac:dyDescent="0.2"/>
  <cols>
    <col min="1" max="1" width="3.140625" style="96" customWidth="1"/>
    <col min="2" max="2" width="20.140625" style="6" customWidth="1"/>
    <col min="3" max="21" width="12.85546875" style="6" customWidth="1"/>
    <col min="22" max="22" width="12.85546875" style="5" customWidth="1"/>
    <col min="23" max="23" width="12.85546875" style="38" customWidth="1"/>
    <col min="24" max="25" width="12.85546875" style="6" customWidth="1"/>
    <col min="26" max="27" width="10.140625" style="95"/>
    <col min="28" max="16384" width="10.140625" style="39"/>
  </cols>
  <sheetData>
    <row r="1" spans="1:27" s="99" customFormat="1" ht="15" customHeight="1" x14ac:dyDescent="0.2">
      <c r="A1" s="91"/>
      <c r="B1" s="95"/>
      <c r="C1" s="97"/>
      <c r="D1" s="97"/>
      <c r="E1" s="97"/>
      <c r="F1" s="97"/>
      <c r="G1" s="97"/>
      <c r="H1" s="97"/>
      <c r="I1" s="97"/>
      <c r="J1" s="97"/>
      <c r="K1" s="97"/>
      <c r="L1" s="97"/>
      <c r="M1" s="97"/>
      <c r="N1" s="97"/>
      <c r="O1" s="97"/>
      <c r="P1" s="97"/>
      <c r="Q1" s="97"/>
      <c r="R1" s="97"/>
      <c r="S1" s="97"/>
      <c r="T1" s="97"/>
      <c r="U1" s="97"/>
      <c r="V1" s="98"/>
      <c r="W1" s="61"/>
      <c r="X1" s="97"/>
      <c r="Y1" s="97"/>
    </row>
    <row r="2" spans="1:27" s="100" customFormat="1" ht="15" customHeight="1" x14ac:dyDescent="0.25">
      <c r="A2" s="92"/>
      <c r="B2" s="139" t="str">
        <f>CONCATENATE("Number and percentage of public school female students with disabilities receiving ",LOWER(A7), " by race/ethnicity, disability status, and English proficiency, by state: School Year 2015-16")</f>
        <v>Number and percentage of public school female students with disabilities receiving more than one out-of-school suspension by race/ethnicity, disability status, and English proficiency, by state: School Year 2015-16</v>
      </c>
      <c r="C2" s="139"/>
      <c r="D2" s="139"/>
      <c r="E2" s="139"/>
      <c r="F2" s="139"/>
      <c r="G2" s="139"/>
      <c r="H2" s="139"/>
      <c r="I2" s="139"/>
      <c r="J2" s="139"/>
      <c r="K2" s="139"/>
      <c r="L2" s="139"/>
      <c r="M2" s="139"/>
      <c r="N2" s="139"/>
      <c r="O2" s="139"/>
      <c r="P2" s="139"/>
      <c r="Q2" s="139"/>
      <c r="R2" s="139"/>
      <c r="S2" s="139"/>
      <c r="T2" s="139"/>
      <c r="U2" s="139"/>
      <c r="V2" s="139"/>
      <c r="W2" s="139"/>
    </row>
    <row r="3" spans="1:27" s="99" customFormat="1" ht="15" customHeight="1" thickBot="1" x14ac:dyDescent="0.3">
      <c r="A3" s="91"/>
      <c r="B3" s="101"/>
      <c r="C3" s="102"/>
      <c r="D3" s="102"/>
      <c r="E3" s="102"/>
      <c r="F3" s="102"/>
      <c r="G3" s="102"/>
      <c r="H3" s="102"/>
      <c r="I3" s="102"/>
      <c r="J3" s="102"/>
      <c r="K3" s="102"/>
      <c r="L3" s="102"/>
      <c r="M3" s="102"/>
      <c r="N3" s="102"/>
      <c r="O3" s="102"/>
      <c r="P3" s="102"/>
      <c r="Q3" s="102"/>
      <c r="R3" s="102"/>
      <c r="S3" s="102"/>
      <c r="T3" s="102"/>
      <c r="U3" s="102"/>
      <c r="V3" s="102"/>
      <c r="W3" s="61"/>
      <c r="X3" s="102"/>
      <c r="Y3" s="102"/>
    </row>
    <row r="4" spans="1:27" s="111" customFormat="1" ht="24.95" customHeight="1" x14ac:dyDescent="0.2">
      <c r="A4" s="93"/>
      <c r="B4" s="140" t="s">
        <v>0</v>
      </c>
      <c r="C4" s="142" t="s">
        <v>81</v>
      </c>
      <c r="D4" s="144" t="s">
        <v>3</v>
      </c>
      <c r="E4" s="145"/>
      <c r="F4" s="144" t="s">
        <v>2</v>
      </c>
      <c r="G4" s="145"/>
      <c r="H4" s="148" t="s">
        <v>80</v>
      </c>
      <c r="I4" s="149"/>
      <c r="J4" s="149"/>
      <c r="K4" s="149"/>
      <c r="L4" s="149"/>
      <c r="M4" s="149"/>
      <c r="N4" s="149"/>
      <c r="O4" s="149"/>
      <c r="P4" s="149"/>
      <c r="Q4" s="149"/>
      <c r="R4" s="149"/>
      <c r="S4" s="149"/>
      <c r="T4" s="149"/>
      <c r="U4" s="150"/>
      <c r="V4" s="144" t="s">
        <v>79</v>
      </c>
      <c r="W4" s="145"/>
      <c r="X4" s="151" t="s">
        <v>5</v>
      </c>
      <c r="Y4" s="153" t="s">
        <v>6</v>
      </c>
    </row>
    <row r="5" spans="1:27" s="111" customFormat="1" ht="24.95" customHeight="1" x14ac:dyDescent="0.2">
      <c r="A5" s="93"/>
      <c r="B5" s="141"/>
      <c r="C5" s="143"/>
      <c r="D5" s="146"/>
      <c r="E5" s="147"/>
      <c r="F5" s="146"/>
      <c r="G5" s="147"/>
      <c r="H5" s="155" t="s">
        <v>7</v>
      </c>
      <c r="I5" s="156"/>
      <c r="J5" s="157" t="s">
        <v>8</v>
      </c>
      <c r="K5" s="156"/>
      <c r="L5" s="158" t="s">
        <v>9</v>
      </c>
      <c r="M5" s="156"/>
      <c r="N5" s="158" t="s">
        <v>10</v>
      </c>
      <c r="O5" s="156"/>
      <c r="P5" s="158" t="s">
        <v>11</v>
      </c>
      <c r="Q5" s="156"/>
      <c r="R5" s="158" t="s">
        <v>12</v>
      </c>
      <c r="S5" s="156"/>
      <c r="T5" s="158" t="s">
        <v>13</v>
      </c>
      <c r="U5" s="159"/>
      <c r="V5" s="146"/>
      <c r="W5" s="147"/>
      <c r="X5" s="152"/>
      <c r="Y5" s="154"/>
    </row>
    <row r="6" spans="1:27" s="111" customFormat="1" ht="15" customHeight="1" thickBot="1" x14ac:dyDescent="0.25">
      <c r="A6" s="93"/>
      <c r="B6" s="82"/>
      <c r="C6" s="83"/>
      <c r="D6" s="84" t="s">
        <v>14</v>
      </c>
      <c r="E6" s="88" t="s">
        <v>16</v>
      </c>
      <c r="F6" s="84" t="s">
        <v>14</v>
      </c>
      <c r="G6" s="88" t="s">
        <v>16</v>
      </c>
      <c r="H6" s="84" t="s">
        <v>14</v>
      </c>
      <c r="I6" s="85" t="s">
        <v>15</v>
      </c>
      <c r="J6" s="86" t="s">
        <v>14</v>
      </c>
      <c r="K6" s="85" t="s">
        <v>15</v>
      </c>
      <c r="L6" s="86" t="s">
        <v>14</v>
      </c>
      <c r="M6" s="85" t="s">
        <v>15</v>
      </c>
      <c r="N6" s="86" t="s">
        <v>14</v>
      </c>
      <c r="O6" s="85" t="s">
        <v>15</v>
      </c>
      <c r="P6" s="86" t="s">
        <v>14</v>
      </c>
      <c r="Q6" s="85" t="s">
        <v>15</v>
      </c>
      <c r="R6" s="86" t="s">
        <v>14</v>
      </c>
      <c r="S6" s="85" t="s">
        <v>15</v>
      </c>
      <c r="T6" s="86" t="s">
        <v>14</v>
      </c>
      <c r="U6" s="87" t="s">
        <v>15</v>
      </c>
      <c r="V6" s="86" t="s">
        <v>14</v>
      </c>
      <c r="W6" s="88" t="s">
        <v>16</v>
      </c>
      <c r="X6" s="89"/>
      <c r="Y6" s="90"/>
    </row>
    <row r="7" spans="1:27" s="24" customFormat="1" ht="15" customHeight="1" x14ac:dyDescent="0.2">
      <c r="A7" s="94" t="s">
        <v>17</v>
      </c>
      <c r="B7" s="63" t="s">
        <v>18</v>
      </c>
      <c r="C7" s="64">
        <v>57534</v>
      </c>
      <c r="D7" s="68">
        <v>5980</v>
      </c>
      <c r="E7" s="69">
        <v>10.3939</v>
      </c>
      <c r="F7" s="68">
        <v>51554</v>
      </c>
      <c r="G7" s="70">
        <v>89.606099999999998</v>
      </c>
      <c r="H7" s="72">
        <v>775</v>
      </c>
      <c r="I7" s="73">
        <v>1.5033000000000001</v>
      </c>
      <c r="J7" s="74">
        <v>200</v>
      </c>
      <c r="K7" s="73">
        <v>0.38790000000000002</v>
      </c>
      <c r="L7" s="74">
        <v>8376</v>
      </c>
      <c r="M7" s="73">
        <v>16.247</v>
      </c>
      <c r="N7" s="74">
        <v>25186</v>
      </c>
      <c r="O7" s="73">
        <v>48.8536</v>
      </c>
      <c r="P7" s="74">
        <v>14907</v>
      </c>
      <c r="Q7" s="73">
        <v>28.915299999999998</v>
      </c>
      <c r="R7" s="75">
        <v>138</v>
      </c>
      <c r="S7" s="73">
        <v>0.26769999999999999</v>
      </c>
      <c r="T7" s="76">
        <v>1972</v>
      </c>
      <c r="U7" s="69">
        <v>3.8250999999999999</v>
      </c>
      <c r="V7" s="68">
        <v>2741</v>
      </c>
      <c r="W7" s="69">
        <v>4.7641</v>
      </c>
      <c r="X7" s="80">
        <v>96360</v>
      </c>
      <c r="Y7" s="81">
        <v>99.99</v>
      </c>
      <c r="Z7" s="107"/>
      <c r="AA7" s="107"/>
    </row>
    <row r="8" spans="1:27" s="24" customFormat="1" ht="15" customHeight="1" x14ac:dyDescent="0.2">
      <c r="A8" s="94" t="s">
        <v>19</v>
      </c>
      <c r="B8" s="65" t="s">
        <v>20</v>
      </c>
      <c r="C8" s="40">
        <v>934</v>
      </c>
      <c r="D8" s="41">
        <v>26</v>
      </c>
      <c r="E8" s="42">
        <v>2.7837000000000001</v>
      </c>
      <c r="F8" s="48">
        <v>908</v>
      </c>
      <c r="G8" s="47">
        <v>97.216300000000004</v>
      </c>
      <c r="H8" s="41">
        <v>2</v>
      </c>
      <c r="I8" s="43">
        <v>0.2203</v>
      </c>
      <c r="J8" s="45">
        <v>2</v>
      </c>
      <c r="K8" s="43">
        <v>0.2203</v>
      </c>
      <c r="L8" s="44">
        <v>11</v>
      </c>
      <c r="M8" s="43">
        <v>1.2115</v>
      </c>
      <c r="N8" s="45">
        <v>693</v>
      </c>
      <c r="O8" s="43">
        <v>76.321600000000004</v>
      </c>
      <c r="P8" s="45">
        <v>197</v>
      </c>
      <c r="Q8" s="43">
        <v>21.696000000000002</v>
      </c>
      <c r="R8" s="45">
        <v>1</v>
      </c>
      <c r="S8" s="43">
        <v>0.1101</v>
      </c>
      <c r="T8" s="49">
        <v>2</v>
      </c>
      <c r="U8" s="42">
        <v>0.2203</v>
      </c>
      <c r="V8" s="41">
        <v>4</v>
      </c>
      <c r="W8" s="42">
        <v>0.42830000000000001</v>
      </c>
      <c r="X8" s="25">
        <v>1400</v>
      </c>
      <c r="Y8" s="26">
        <v>100</v>
      </c>
      <c r="Z8" s="107"/>
      <c r="AA8" s="107"/>
    </row>
    <row r="9" spans="1:27" s="24" customFormat="1" ht="15" customHeight="1" x14ac:dyDescent="0.2">
      <c r="A9" s="94" t="s">
        <v>19</v>
      </c>
      <c r="B9" s="66" t="s">
        <v>21</v>
      </c>
      <c r="C9" s="64">
        <v>118</v>
      </c>
      <c r="D9" s="71">
        <v>6</v>
      </c>
      <c r="E9" s="69">
        <v>5.0846999999999998</v>
      </c>
      <c r="F9" s="71">
        <v>112</v>
      </c>
      <c r="G9" s="70">
        <v>94.915300000000002</v>
      </c>
      <c r="H9" s="72">
        <v>42</v>
      </c>
      <c r="I9" s="73">
        <v>37.5</v>
      </c>
      <c r="J9" s="74">
        <v>2</v>
      </c>
      <c r="K9" s="73">
        <v>1.7857000000000001</v>
      </c>
      <c r="L9" s="74">
        <v>10</v>
      </c>
      <c r="M9" s="73">
        <v>8.9285999999999994</v>
      </c>
      <c r="N9" s="75">
        <v>6</v>
      </c>
      <c r="O9" s="73">
        <v>5.3571</v>
      </c>
      <c r="P9" s="75">
        <v>28</v>
      </c>
      <c r="Q9" s="73">
        <v>25</v>
      </c>
      <c r="R9" s="74">
        <v>8</v>
      </c>
      <c r="S9" s="73">
        <v>7.1429</v>
      </c>
      <c r="T9" s="77">
        <v>16</v>
      </c>
      <c r="U9" s="69">
        <v>14.2857</v>
      </c>
      <c r="V9" s="71">
        <v>24</v>
      </c>
      <c r="W9" s="69">
        <v>20.338999999999999</v>
      </c>
      <c r="X9" s="80">
        <v>503</v>
      </c>
      <c r="Y9" s="81">
        <v>100</v>
      </c>
      <c r="Z9" s="107"/>
      <c r="AA9" s="107"/>
    </row>
    <row r="10" spans="1:27" s="24" customFormat="1" ht="15" customHeight="1" x14ac:dyDescent="0.2">
      <c r="A10" s="94" t="s">
        <v>19</v>
      </c>
      <c r="B10" s="65" t="s">
        <v>22</v>
      </c>
      <c r="C10" s="40">
        <v>722</v>
      </c>
      <c r="D10" s="48">
        <v>31</v>
      </c>
      <c r="E10" s="42">
        <v>4.2935999999999996</v>
      </c>
      <c r="F10" s="48">
        <v>691</v>
      </c>
      <c r="G10" s="47">
        <v>95.706400000000002</v>
      </c>
      <c r="H10" s="48">
        <v>89</v>
      </c>
      <c r="I10" s="43">
        <v>12.879899999999999</v>
      </c>
      <c r="J10" s="45">
        <v>2</v>
      </c>
      <c r="K10" s="43">
        <v>0.28939999999999999</v>
      </c>
      <c r="L10" s="44">
        <v>228</v>
      </c>
      <c r="M10" s="43">
        <v>32.995699999999999</v>
      </c>
      <c r="N10" s="45">
        <v>140</v>
      </c>
      <c r="O10" s="43">
        <v>20.2605</v>
      </c>
      <c r="P10" s="44">
        <v>217</v>
      </c>
      <c r="Q10" s="43">
        <v>31.4038</v>
      </c>
      <c r="R10" s="44">
        <v>0</v>
      </c>
      <c r="S10" s="43">
        <v>0</v>
      </c>
      <c r="T10" s="46">
        <v>15</v>
      </c>
      <c r="U10" s="42">
        <v>2.1707999999999998</v>
      </c>
      <c r="V10" s="48">
        <v>31</v>
      </c>
      <c r="W10" s="42">
        <v>4.2935999999999996</v>
      </c>
      <c r="X10" s="25">
        <v>1977</v>
      </c>
      <c r="Y10" s="26">
        <v>100</v>
      </c>
      <c r="Z10" s="107"/>
      <c r="AA10" s="107"/>
    </row>
    <row r="11" spans="1:27" s="24" customFormat="1" ht="15" customHeight="1" x14ac:dyDescent="0.2">
      <c r="A11" s="94" t="s">
        <v>19</v>
      </c>
      <c r="B11" s="66" t="s">
        <v>23</v>
      </c>
      <c r="C11" s="64">
        <v>557</v>
      </c>
      <c r="D11" s="71">
        <v>101</v>
      </c>
      <c r="E11" s="69">
        <v>18.132899999999999</v>
      </c>
      <c r="F11" s="72">
        <v>456</v>
      </c>
      <c r="G11" s="70">
        <v>81.867099999999994</v>
      </c>
      <c r="H11" s="72">
        <v>4</v>
      </c>
      <c r="I11" s="73">
        <v>0.87719999999999998</v>
      </c>
      <c r="J11" s="75">
        <v>0</v>
      </c>
      <c r="K11" s="73">
        <v>0</v>
      </c>
      <c r="L11" s="74">
        <v>22</v>
      </c>
      <c r="M11" s="73">
        <v>4.8246000000000002</v>
      </c>
      <c r="N11" s="74">
        <v>260</v>
      </c>
      <c r="O11" s="73">
        <v>57.017499999999998</v>
      </c>
      <c r="P11" s="74">
        <v>156</v>
      </c>
      <c r="Q11" s="73">
        <v>34.210500000000003</v>
      </c>
      <c r="R11" s="74">
        <v>1</v>
      </c>
      <c r="S11" s="73">
        <v>0.21929999999999999</v>
      </c>
      <c r="T11" s="77">
        <v>13</v>
      </c>
      <c r="U11" s="69">
        <v>2.8509000000000002</v>
      </c>
      <c r="V11" s="71">
        <v>15</v>
      </c>
      <c r="W11" s="69">
        <v>2.6930000000000001</v>
      </c>
      <c r="X11" s="80">
        <v>1092</v>
      </c>
      <c r="Y11" s="81">
        <v>100</v>
      </c>
      <c r="Z11" s="107"/>
      <c r="AA11" s="107"/>
    </row>
    <row r="12" spans="1:27" s="24" customFormat="1" ht="15" customHeight="1" x14ac:dyDescent="0.2">
      <c r="A12" s="94" t="s">
        <v>19</v>
      </c>
      <c r="B12" s="65" t="s">
        <v>24</v>
      </c>
      <c r="C12" s="40">
        <v>3532</v>
      </c>
      <c r="D12" s="48">
        <v>240</v>
      </c>
      <c r="E12" s="42">
        <v>6.7949999999999999</v>
      </c>
      <c r="F12" s="41">
        <v>3292</v>
      </c>
      <c r="G12" s="47">
        <v>93.204999999999998</v>
      </c>
      <c r="H12" s="41">
        <v>41</v>
      </c>
      <c r="I12" s="43">
        <v>1.2454000000000001</v>
      </c>
      <c r="J12" s="44">
        <v>52</v>
      </c>
      <c r="K12" s="43">
        <v>1.5795999999999999</v>
      </c>
      <c r="L12" s="45">
        <v>1495</v>
      </c>
      <c r="M12" s="43">
        <v>45.4131</v>
      </c>
      <c r="N12" s="45">
        <v>954</v>
      </c>
      <c r="O12" s="43">
        <v>28.979299999999999</v>
      </c>
      <c r="P12" s="45">
        <v>602</v>
      </c>
      <c r="Q12" s="43">
        <v>18.286799999999999</v>
      </c>
      <c r="R12" s="44">
        <v>11</v>
      </c>
      <c r="S12" s="43">
        <v>0.33410000000000001</v>
      </c>
      <c r="T12" s="49">
        <v>137</v>
      </c>
      <c r="U12" s="42">
        <v>4.1616</v>
      </c>
      <c r="V12" s="48">
        <v>658</v>
      </c>
      <c r="W12" s="42">
        <v>18.6297</v>
      </c>
      <c r="X12" s="25">
        <v>10138</v>
      </c>
      <c r="Y12" s="26">
        <v>100</v>
      </c>
      <c r="Z12" s="107"/>
      <c r="AA12" s="107"/>
    </row>
    <row r="13" spans="1:27" s="24" customFormat="1" ht="15" customHeight="1" x14ac:dyDescent="0.2">
      <c r="A13" s="94" t="s">
        <v>19</v>
      </c>
      <c r="B13" s="66" t="s">
        <v>25</v>
      </c>
      <c r="C13" s="64">
        <v>524</v>
      </c>
      <c r="D13" s="72">
        <v>21</v>
      </c>
      <c r="E13" s="69">
        <v>4.0076000000000001</v>
      </c>
      <c r="F13" s="71">
        <v>503</v>
      </c>
      <c r="G13" s="70">
        <v>95.992400000000004</v>
      </c>
      <c r="H13" s="72">
        <v>8</v>
      </c>
      <c r="I13" s="73">
        <v>1.5905</v>
      </c>
      <c r="J13" s="75">
        <v>1</v>
      </c>
      <c r="K13" s="73">
        <v>0.1988</v>
      </c>
      <c r="L13" s="74">
        <v>201</v>
      </c>
      <c r="M13" s="73">
        <v>39.9602</v>
      </c>
      <c r="N13" s="75">
        <v>61</v>
      </c>
      <c r="O13" s="73">
        <v>12.1272</v>
      </c>
      <c r="P13" s="74">
        <v>210</v>
      </c>
      <c r="Q13" s="73">
        <v>41.749499999999998</v>
      </c>
      <c r="R13" s="74">
        <v>0</v>
      </c>
      <c r="S13" s="73">
        <v>0</v>
      </c>
      <c r="T13" s="76">
        <v>22</v>
      </c>
      <c r="U13" s="69">
        <v>4.3738000000000001</v>
      </c>
      <c r="V13" s="72">
        <v>96</v>
      </c>
      <c r="W13" s="69">
        <v>18.320599999999999</v>
      </c>
      <c r="X13" s="80">
        <v>1868</v>
      </c>
      <c r="Y13" s="81">
        <v>100</v>
      </c>
      <c r="Z13" s="107"/>
      <c r="AA13" s="107"/>
    </row>
    <row r="14" spans="1:27" s="24" customFormat="1" ht="15" customHeight="1" x14ac:dyDescent="0.2">
      <c r="A14" s="94" t="s">
        <v>19</v>
      </c>
      <c r="B14" s="65" t="s">
        <v>26</v>
      </c>
      <c r="C14" s="50">
        <v>725</v>
      </c>
      <c r="D14" s="48">
        <v>53</v>
      </c>
      <c r="E14" s="42">
        <v>7.3102999999999998</v>
      </c>
      <c r="F14" s="41">
        <v>672</v>
      </c>
      <c r="G14" s="47">
        <v>92.689700000000002</v>
      </c>
      <c r="H14" s="41">
        <v>1</v>
      </c>
      <c r="I14" s="43">
        <v>0.14879999999999999</v>
      </c>
      <c r="J14" s="45">
        <v>2</v>
      </c>
      <c r="K14" s="43">
        <v>0.29759999999999998</v>
      </c>
      <c r="L14" s="44">
        <v>305</v>
      </c>
      <c r="M14" s="43">
        <v>45.386899999999997</v>
      </c>
      <c r="N14" s="44">
        <v>228</v>
      </c>
      <c r="O14" s="43">
        <v>33.928600000000003</v>
      </c>
      <c r="P14" s="44">
        <v>118</v>
      </c>
      <c r="Q14" s="43">
        <v>17.5595</v>
      </c>
      <c r="R14" s="45">
        <v>1</v>
      </c>
      <c r="S14" s="43">
        <v>0.14879999999999999</v>
      </c>
      <c r="T14" s="46">
        <v>17</v>
      </c>
      <c r="U14" s="42">
        <v>2.5297999999999998</v>
      </c>
      <c r="V14" s="48">
        <v>83</v>
      </c>
      <c r="W14" s="42">
        <v>11.4483</v>
      </c>
      <c r="X14" s="25">
        <v>1238</v>
      </c>
      <c r="Y14" s="26">
        <v>100</v>
      </c>
      <c r="Z14" s="107"/>
      <c r="AA14" s="107"/>
    </row>
    <row r="15" spans="1:27" s="24" customFormat="1" ht="15" customHeight="1" x14ac:dyDescent="0.2">
      <c r="A15" s="94" t="s">
        <v>19</v>
      </c>
      <c r="B15" s="66" t="s">
        <v>27</v>
      </c>
      <c r="C15" s="67">
        <v>559</v>
      </c>
      <c r="D15" s="71">
        <v>45</v>
      </c>
      <c r="E15" s="69">
        <v>8.0501000000000005</v>
      </c>
      <c r="F15" s="72">
        <v>514</v>
      </c>
      <c r="G15" s="70">
        <v>91.9499</v>
      </c>
      <c r="H15" s="72">
        <v>5</v>
      </c>
      <c r="I15" s="73">
        <v>0.9728</v>
      </c>
      <c r="J15" s="74">
        <v>0</v>
      </c>
      <c r="K15" s="73">
        <v>0</v>
      </c>
      <c r="L15" s="74">
        <v>51</v>
      </c>
      <c r="M15" s="73">
        <v>9.9222000000000001</v>
      </c>
      <c r="N15" s="75">
        <v>342</v>
      </c>
      <c r="O15" s="73">
        <v>66.537000000000006</v>
      </c>
      <c r="P15" s="74">
        <v>97</v>
      </c>
      <c r="Q15" s="73">
        <v>18.871600000000001</v>
      </c>
      <c r="R15" s="75">
        <v>1</v>
      </c>
      <c r="S15" s="73">
        <v>0.1946</v>
      </c>
      <c r="T15" s="76">
        <v>18</v>
      </c>
      <c r="U15" s="69">
        <v>3.5019</v>
      </c>
      <c r="V15" s="71">
        <v>20</v>
      </c>
      <c r="W15" s="69">
        <v>3.5777999999999999</v>
      </c>
      <c r="X15" s="80">
        <v>235</v>
      </c>
      <c r="Y15" s="81">
        <v>100</v>
      </c>
      <c r="Z15" s="107"/>
      <c r="AA15" s="107"/>
    </row>
    <row r="16" spans="1:27" s="24" customFormat="1" ht="15" customHeight="1" x14ac:dyDescent="0.2">
      <c r="A16" s="94" t="s">
        <v>19</v>
      </c>
      <c r="B16" s="65" t="s">
        <v>28</v>
      </c>
      <c r="C16" s="50">
        <v>244</v>
      </c>
      <c r="D16" s="41">
        <v>25</v>
      </c>
      <c r="E16" s="42">
        <v>10.245900000000001</v>
      </c>
      <c r="F16" s="41">
        <v>219</v>
      </c>
      <c r="G16" s="47">
        <v>89.754099999999994</v>
      </c>
      <c r="H16" s="48">
        <v>1</v>
      </c>
      <c r="I16" s="43">
        <v>0.45660000000000001</v>
      </c>
      <c r="J16" s="44">
        <v>0</v>
      </c>
      <c r="K16" s="43">
        <v>0</v>
      </c>
      <c r="L16" s="45">
        <v>3</v>
      </c>
      <c r="M16" s="43">
        <v>1.3698999999999999</v>
      </c>
      <c r="N16" s="44">
        <v>213</v>
      </c>
      <c r="O16" s="43">
        <v>97.260300000000001</v>
      </c>
      <c r="P16" s="45">
        <v>0</v>
      </c>
      <c r="Q16" s="43">
        <v>0</v>
      </c>
      <c r="R16" s="44">
        <v>0</v>
      </c>
      <c r="S16" s="43">
        <v>0</v>
      </c>
      <c r="T16" s="46">
        <v>2</v>
      </c>
      <c r="U16" s="42">
        <v>0.91320000000000001</v>
      </c>
      <c r="V16" s="41">
        <v>1</v>
      </c>
      <c r="W16" s="42">
        <v>0.4098</v>
      </c>
      <c r="X16" s="25">
        <v>221</v>
      </c>
      <c r="Y16" s="26">
        <v>100</v>
      </c>
      <c r="Z16" s="107"/>
      <c r="AA16" s="107"/>
    </row>
    <row r="17" spans="1:27" s="24" customFormat="1" ht="15" customHeight="1" x14ac:dyDescent="0.2">
      <c r="A17" s="94" t="s">
        <v>19</v>
      </c>
      <c r="B17" s="66" t="s">
        <v>29</v>
      </c>
      <c r="C17" s="64">
        <v>3602</v>
      </c>
      <c r="D17" s="72">
        <v>706</v>
      </c>
      <c r="E17" s="69">
        <v>19.600200000000001</v>
      </c>
      <c r="F17" s="72">
        <v>2896</v>
      </c>
      <c r="G17" s="70">
        <v>80.399799999999999</v>
      </c>
      <c r="H17" s="72">
        <v>2</v>
      </c>
      <c r="I17" s="73">
        <v>6.9099999999999995E-2</v>
      </c>
      <c r="J17" s="75">
        <v>6</v>
      </c>
      <c r="K17" s="73">
        <v>0.2072</v>
      </c>
      <c r="L17" s="74">
        <v>499</v>
      </c>
      <c r="M17" s="73">
        <v>17.230699999999999</v>
      </c>
      <c r="N17" s="75">
        <v>1540</v>
      </c>
      <c r="O17" s="73">
        <v>53.1768</v>
      </c>
      <c r="P17" s="75">
        <v>746</v>
      </c>
      <c r="Q17" s="73">
        <v>25.759699999999999</v>
      </c>
      <c r="R17" s="75">
        <v>1</v>
      </c>
      <c r="S17" s="73">
        <v>3.4500000000000003E-2</v>
      </c>
      <c r="T17" s="77">
        <v>102</v>
      </c>
      <c r="U17" s="69">
        <v>3.5221</v>
      </c>
      <c r="V17" s="72">
        <v>38</v>
      </c>
      <c r="W17" s="69">
        <v>1.0549999999999999</v>
      </c>
      <c r="X17" s="80">
        <v>3952</v>
      </c>
      <c r="Y17" s="81">
        <v>100</v>
      </c>
      <c r="Z17" s="107"/>
      <c r="AA17" s="107"/>
    </row>
    <row r="18" spans="1:27" s="24" customFormat="1" ht="15" customHeight="1" x14ac:dyDescent="0.2">
      <c r="A18" s="94" t="s">
        <v>19</v>
      </c>
      <c r="B18" s="65" t="s">
        <v>30</v>
      </c>
      <c r="C18" s="40">
        <v>2158</v>
      </c>
      <c r="D18" s="48">
        <v>178</v>
      </c>
      <c r="E18" s="42">
        <v>8.2484000000000002</v>
      </c>
      <c r="F18" s="41">
        <v>1980</v>
      </c>
      <c r="G18" s="47">
        <v>91.751599999999996</v>
      </c>
      <c r="H18" s="48">
        <v>0</v>
      </c>
      <c r="I18" s="43">
        <v>0</v>
      </c>
      <c r="J18" s="45">
        <v>8</v>
      </c>
      <c r="K18" s="43">
        <v>0.40400000000000003</v>
      </c>
      <c r="L18" s="45">
        <v>125</v>
      </c>
      <c r="M18" s="43">
        <v>6.3131000000000004</v>
      </c>
      <c r="N18" s="45">
        <v>1456</v>
      </c>
      <c r="O18" s="43">
        <v>73.535399999999996</v>
      </c>
      <c r="P18" s="45">
        <v>331</v>
      </c>
      <c r="Q18" s="43">
        <v>16.717199999999998</v>
      </c>
      <c r="R18" s="45">
        <v>2</v>
      </c>
      <c r="S18" s="43">
        <v>0.10100000000000001</v>
      </c>
      <c r="T18" s="46">
        <v>58</v>
      </c>
      <c r="U18" s="42">
        <v>2.9293</v>
      </c>
      <c r="V18" s="48">
        <v>45</v>
      </c>
      <c r="W18" s="42">
        <v>2.0853000000000002</v>
      </c>
      <c r="X18" s="25">
        <v>2407</v>
      </c>
      <c r="Y18" s="26">
        <v>100</v>
      </c>
      <c r="Z18" s="107"/>
      <c r="AA18" s="107"/>
    </row>
    <row r="19" spans="1:27" s="24" customFormat="1" ht="15" customHeight="1" x14ac:dyDescent="0.2">
      <c r="A19" s="94" t="s">
        <v>19</v>
      </c>
      <c r="B19" s="66" t="s">
        <v>31</v>
      </c>
      <c r="C19" s="64">
        <v>183</v>
      </c>
      <c r="D19" s="72">
        <v>35</v>
      </c>
      <c r="E19" s="69">
        <v>19.125699999999998</v>
      </c>
      <c r="F19" s="72">
        <v>148</v>
      </c>
      <c r="G19" s="70">
        <v>80.874300000000005</v>
      </c>
      <c r="H19" s="72">
        <v>3</v>
      </c>
      <c r="I19" s="73">
        <v>2.0270000000000001</v>
      </c>
      <c r="J19" s="74">
        <v>17</v>
      </c>
      <c r="K19" s="73">
        <v>11.486499999999999</v>
      </c>
      <c r="L19" s="74">
        <v>20</v>
      </c>
      <c r="M19" s="73">
        <v>13.513500000000001</v>
      </c>
      <c r="N19" s="74">
        <v>4</v>
      </c>
      <c r="O19" s="73">
        <v>2.7027000000000001</v>
      </c>
      <c r="P19" s="74">
        <v>10</v>
      </c>
      <c r="Q19" s="73">
        <v>6.7568000000000001</v>
      </c>
      <c r="R19" s="74">
        <v>84</v>
      </c>
      <c r="S19" s="73">
        <v>56.756799999999998</v>
      </c>
      <c r="T19" s="76">
        <v>10</v>
      </c>
      <c r="U19" s="69">
        <v>6.7568000000000001</v>
      </c>
      <c r="V19" s="72">
        <v>15</v>
      </c>
      <c r="W19" s="69">
        <v>8.1966999999999999</v>
      </c>
      <c r="X19" s="80">
        <v>290</v>
      </c>
      <c r="Y19" s="81">
        <v>100</v>
      </c>
      <c r="Z19" s="107"/>
      <c r="AA19" s="107"/>
    </row>
    <row r="20" spans="1:27" s="24" customFormat="1" ht="15" customHeight="1" x14ac:dyDescent="0.2">
      <c r="A20" s="94" t="s">
        <v>19</v>
      </c>
      <c r="B20" s="65" t="s">
        <v>32</v>
      </c>
      <c r="C20" s="50">
        <v>67</v>
      </c>
      <c r="D20" s="48">
        <v>11</v>
      </c>
      <c r="E20" s="42">
        <v>16.417899999999999</v>
      </c>
      <c r="F20" s="41">
        <v>56</v>
      </c>
      <c r="G20" s="47">
        <v>83.582099999999997</v>
      </c>
      <c r="H20" s="48">
        <v>3</v>
      </c>
      <c r="I20" s="43">
        <v>5.3571</v>
      </c>
      <c r="J20" s="44">
        <v>0</v>
      </c>
      <c r="K20" s="43">
        <v>0</v>
      </c>
      <c r="L20" s="45">
        <v>10</v>
      </c>
      <c r="M20" s="43">
        <v>17.857099999999999</v>
      </c>
      <c r="N20" s="44">
        <v>1</v>
      </c>
      <c r="O20" s="43">
        <v>1.7857000000000001</v>
      </c>
      <c r="P20" s="44">
        <v>40</v>
      </c>
      <c r="Q20" s="43">
        <v>71.428600000000003</v>
      </c>
      <c r="R20" s="44">
        <v>0</v>
      </c>
      <c r="S20" s="43">
        <v>0</v>
      </c>
      <c r="T20" s="46">
        <v>2</v>
      </c>
      <c r="U20" s="42">
        <v>3.5714000000000001</v>
      </c>
      <c r="V20" s="48">
        <v>2</v>
      </c>
      <c r="W20" s="42">
        <v>2.9851000000000001</v>
      </c>
      <c r="X20" s="25">
        <v>720</v>
      </c>
      <c r="Y20" s="26">
        <v>100</v>
      </c>
      <c r="Z20" s="107"/>
      <c r="AA20" s="107"/>
    </row>
    <row r="21" spans="1:27" s="24" customFormat="1" ht="15" customHeight="1" x14ac:dyDescent="0.2">
      <c r="A21" s="94" t="s">
        <v>19</v>
      </c>
      <c r="B21" s="66" t="s">
        <v>33</v>
      </c>
      <c r="C21" s="64">
        <v>2080</v>
      </c>
      <c r="D21" s="72">
        <v>153</v>
      </c>
      <c r="E21" s="69">
        <v>7.3558000000000003</v>
      </c>
      <c r="F21" s="71">
        <v>1927</v>
      </c>
      <c r="G21" s="70">
        <v>92.644199999999998</v>
      </c>
      <c r="H21" s="71">
        <v>5</v>
      </c>
      <c r="I21" s="73">
        <v>0.25950000000000001</v>
      </c>
      <c r="J21" s="74">
        <v>6</v>
      </c>
      <c r="K21" s="73">
        <v>0.31140000000000001</v>
      </c>
      <c r="L21" s="75">
        <v>242</v>
      </c>
      <c r="M21" s="73">
        <v>12.558400000000001</v>
      </c>
      <c r="N21" s="74">
        <v>1109</v>
      </c>
      <c r="O21" s="73">
        <v>57.550600000000003</v>
      </c>
      <c r="P21" s="74">
        <v>481</v>
      </c>
      <c r="Q21" s="73">
        <v>24.961099999999998</v>
      </c>
      <c r="R21" s="74">
        <v>0</v>
      </c>
      <c r="S21" s="73">
        <v>0</v>
      </c>
      <c r="T21" s="77">
        <v>84</v>
      </c>
      <c r="U21" s="69">
        <v>4.3590999999999998</v>
      </c>
      <c r="V21" s="72">
        <v>108</v>
      </c>
      <c r="W21" s="69">
        <v>5.1923000000000004</v>
      </c>
      <c r="X21" s="80">
        <v>4081</v>
      </c>
      <c r="Y21" s="81">
        <v>100</v>
      </c>
      <c r="Z21" s="107"/>
      <c r="AA21" s="107"/>
    </row>
    <row r="22" spans="1:27" s="24" customFormat="1" ht="15" customHeight="1" x14ac:dyDescent="0.2">
      <c r="A22" s="94" t="s">
        <v>19</v>
      </c>
      <c r="B22" s="65" t="s">
        <v>34</v>
      </c>
      <c r="C22" s="40">
        <v>1537</v>
      </c>
      <c r="D22" s="48">
        <v>87</v>
      </c>
      <c r="E22" s="42">
        <v>5.6604000000000001</v>
      </c>
      <c r="F22" s="48">
        <v>1450</v>
      </c>
      <c r="G22" s="47">
        <v>94.339600000000004</v>
      </c>
      <c r="H22" s="41">
        <v>1</v>
      </c>
      <c r="I22" s="43">
        <v>6.9000000000000006E-2</v>
      </c>
      <c r="J22" s="44">
        <v>4</v>
      </c>
      <c r="K22" s="43">
        <v>0.27589999999999998</v>
      </c>
      <c r="L22" s="44">
        <v>91</v>
      </c>
      <c r="M22" s="43">
        <v>6.2759</v>
      </c>
      <c r="N22" s="45">
        <v>604</v>
      </c>
      <c r="O22" s="43">
        <v>41.655200000000001</v>
      </c>
      <c r="P22" s="45">
        <v>651</v>
      </c>
      <c r="Q22" s="43">
        <v>44.896599999999999</v>
      </c>
      <c r="R22" s="45">
        <v>0</v>
      </c>
      <c r="S22" s="43">
        <v>0</v>
      </c>
      <c r="T22" s="49">
        <v>99</v>
      </c>
      <c r="U22" s="42">
        <v>6.8276000000000003</v>
      </c>
      <c r="V22" s="48">
        <v>33</v>
      </c>
      <c r="W22" s="42">
        <v>2.1469999999999998</v>
      </c>
      <c r="X22" s="25">
        <v>1879</v>
      </c>
      <c r="Y22" s="26">
        <v>100</v>
      </c>
      <c r="Z22" s="107"/>
      <c r="AA22" s="107"/>
    </row>
    <row r="23" spans="1:27" s="24" customFormat="1" ht="15" customHeight="1" x14ac:dyDescent="0.2">
      <c r="A23" s="94" t="s">
        <v>19</v>
      </c>
      <c r="B23" s="66" t="s">
        <v>35</v>
      </c>
      <c r="C23" s="64">
        <v>375</v>
      </c>
      <c r="D23" s="71">
        <v>18</v>
      </c>
      <c r="E23" s="69">
        <v>4.8</v>
      </c>
      <c r="F23" s="72">
        <v>357</v>
      </c>
      <c r="G23" s="70">
        <v>95.2</v>
      </c>
      <c r="H23" s="72">
        <v>1</v>
      </c>
      <c r="I23" s="73">
        <v>0.28010000000000002</v>
      </c>
      <c r="J23" s="74">
        <v>0</v>
      </c>
      <c r="K23" s="73">
        <v>0</v>
      </c>
      <c r="L23" s="74">
        <v>34</v>
      </c>
      <c r="M23" s="73">
        <v>9.5237999999999996</v>
      </c>
      <c r="N23" s="74">
        <v>126</v>
      </c>
      <c r="O23" s="73">
        <v>35.2941</v>
      </c>
      <c r="P23" s="74">
        <v>166</v>
      </c>
      <c r="Q23" s="73">
        <v>46.498600000000003</v>
      </c>
      <c r="R23" s="74">
        <v>2</v>
      </c>
      <c r="S23" s="73">
        <v>0.56020000000000003</v>
      </c>
      <c r="T23" s="77">
        <v>28</v>
      </c>
      <c r="U23" s="69">
        <v>7.8430999999999997</v>
      </c>
      <c r="V23" s="71">
        <v>14</v>
      </c>
      <c r="W23" s="69">
        <v>3.7332999999999998</v>
      </c>
      <c r="X23" s="80">
        <v>1365</v>
      </c>
      <c r="Y23" s="81">
        <v>100</v>
      </c>
      <c r="Z23" s="107"/>
      <c r="AA23" s="107"/>
    </row>
    <row r="24" spans="1:27" s="24" customFormat="1" ht="15" customHeight="1" x14ac:dyDescent="0.2">
      <c r="A24" s="94" t="s">
        <v>19</v>
      </c>
      <c r="B24" s="65" t="s">
        <v>36</v>
      </c>
      <c r="C24" s="40">
        <v>435</v>
      </c>
      <c r="D24" s="48">
        <v>17</v>
      </c>
      <c r="E24" s="42">
        <v>3.9079999999999999</v>
      </c>
      <c r="F24" s="41">
        <v>418</v>
      </c>
      <c r="G24" s="47">
        <v>96.091999999999999</v>
      </c>
      <c r="H24" s="48">
        <v>9</v>
      </c>
      <c r="I24" s="43">
        <v>2.1530999999999998</v>
      </c>
      <c r="J24" s="45">
        <v>2</v>
      </c>
      <c r="K24" s="43">
        <v>0.47849999999999998</v>
      </c>
      <c r="L24" s="44">
        <v>55</v>
      </c>
      <c r="M24" s="43">
        <v>13.1579</v>
      </c>
      <c r="N24" s="45">
        <v>152</v>
      </c>
      <c r="O24" s="43">
        <v>36.363599999999998</v>
      </c>
      <c r="P24" s="45">
        <v>164</v>
      </c>
      <c r="Q24" s="43">
        <v>39.234400000000001</v>
      </c>
      <c r="R24" s="45">
        <v>0</v>
      </c>
      <c r="S24" s="43">
        <v>0</v>
      </c>
      <c r="T24" s="49">
        <v>36</v>
      </c>
      <c r="U24" s="42">
        <v>8.6123999999999992</v>
      </c>
      <c r="V24" s="48">
        <v>27</v>
      </c>
      <c r="W24" s="42">
        <v>6.2069000000000001</v>
      </c>
      <c r="X24" s="25">
        <v>1356</v>
      </c>
      <c r="Y24" s="26">
        <v>100</v>
      </c>
      <c r="Z24" s="107"/>
      <c r="AA24" s="107"/>
    </row>
    <row r="25" spans="1:27" s="24" customFormat="1" ht="15" customHeight="1" x14ac:dyDescent="0.2">
      <c r="A25" s="94" t="s">
        <v>19</v>
      </c>
      <c r="B25" s="66" t="s">
        <v>37</v>
      </c>
      <c r="C25" s="67">
        <v>557</v>
      </c>
      <c r="D25" s="72">
        <v>50</v>
      </c>
      <c r="E25" s="69">
        <v>8.9766999999999992</v>
      </c>
      <c r="F25" s="72">
        <v>507</v>
      </c>
      <c r="G25" s="70">
        <v>91.023300000000006</v>
      </c>
      <c r="H25" s="72">
        <v>0</v>
      </c>
      <c r="I25" s="73">
        <v>0</v>
      </c>
      <c r="J25" s="74">
        <v>0</v>
      </c>
      <c r="K25" s="73">
        <v>0</v>
      </c>
      <c r="L25" s="74">
        <v>9</v>
      </c>
      <c r="M25" s="73">
        <v>1.7750999999999999</v>
      </c>
      <c r="N25" s="74">
        <v>222</v>
      </c>
      <c r="O25" s="73">
        <v>43.786999999999999</v>
      </c>
      <c r="P25" s="75">
        <v>263</v>
      </c>
      <c r="Q25" s="73">
        <v>51.873800000000003</v>
      </c>
      <c r="R25" s="74">
        <v>0</v>
      </c>
      <c r="S25" s="73">
        <v>0</v>
      </c>
      <c r="T25" s="77">
        <v>13</v>
      </c>
      <c r="U25" s="69">
        <v>2.5640999999999998</v>
      </c>
      <c r="V25" s="72">
        <v>7</v>
      </c>
      <c r="W25" s="69">
        <v>1.2566999999999999</v>
      </c>
      <c r="X25" s="80">
        <v>1407</v>
      </c>
      <c r="Y25" s="81">
        <v>100</v>
      </c>
      <c r="Z25" s="107"/>
      <c r="AA25" s="107"/>
    </row>
    <row r="26" spans="1:27" s="24" customFormat="1" ht="15" customHeight="1" x14ac:dyDescent="0.2">
      <c r="A26" s="94" t="s">
        <v>19</v>
      </c>
      <c r="B26" s="65" t="s">
        <v>38</v>
      </c>
      <c r="C26" s="40">
        <v>1872</v>
      </c>
      <c r="D26" s="41">
        <v>680</v>
      </c>
      <c r="E26" s="42">
        <v>36.324800000000003</v>
      </c>
      <c r="F26" s="41">
        <v>1192</v>
      </c>
      <c r="G26" s="47">
        <v>63.675199999999997</v>
      </c>
      <c r="H26" s="41">
        <v>11</v>
      </c>
      <c r="I26" s="43">
        <v>0.92279999999999995</v>
      </c>
      <c r="J26" s="44">
        <v>3</v>
      </c>
      <c r="K26" s="43">
        <v>0.25169999999999998</v>
      </c>
      <c r="L26" s="44">
        <v>15</v>
      </c>
      <c r="M26" s="43">
        <v>1.2584</v>
      </c>
      <c r="N26" s="45">
        <v>970</v>
      </c>
      <c r="O26" s="43">
        <v>81.375799999999998</v>
      </c>
      <c r="P26" s="45">
        <v>181</v>
      </c>
      <c r="Q26" s="43">
        <v>15.1846</v>
      </c>
      <c r="R26" s="44">
        <v>0</v>
      </c>
      <c r="S26" s="43">
        <v>0</v>
      </c>
      <c r="T26" s="49">
        <v>12</v>
      </c>
      <c r="U26" s="42">
        <v>1.0066999999999999</v>
      </c>
      <c r="V26" s="41">
        <v>7</v>
      </c>
      <c r="W26" s="42">
        <v>0.37390000000000001</v>
      </c>
      <c r="X26" s="25">
        <v>1367</v>
      </c>
      <c r="Y26" s="26">
        <v>99.927000000000007</v>
      </c>
      <c r="Z26" s="107"/>
      <c r="AA26" s="107"/>
    </row>
    <row r="27" spans="1:27" s="24" customFormat="1" ht="15" customHeight="1" x14ac:dyDescent="0.2">
      <c r="A27" s="94" t="s">
        <v>19</v>
      </c>
      <c r="B27" s="66" t="s">
        <v>39</v>
      </c>
      <c r="C27" s="67">
        <v>221</v>
      </c>
      <c r="D27" s="71">
        <v>29</v>
      </c>
      <c r="E27" s="69">
        <v>13.122199999999999</v>
      </c>
      <c r="F27" s="72">
        <v>192</v>
      </c>
      <c r="G27" s="70">
        <v>86.877799999999993</v>
      </c>
      <c r="H27" s="71">
        <v>2</v>
      </c>
      <c r="I27" s="73">
        <v>1.0417000000000001</v>
      </c>
      <c r="J27" s="74">
        <v>0</v>
      </c>
      <c r="K27" s="73">
        <v>0</v>
      </c>
      <c r="L27" s="74">
        <v>4</v>
      </c>
      <c r="M27" s="73">
        <v>2.0832999999999999</v>
      </c>
      <c r="N27" s="74">
        <v>13</v>
      </c>
      <c r="O27" s="73">
        <v>6.7708000000000004</v>
      </c>
      <c r="P27" s="75">
        <v>168</v>
      </c>
      <c r="Q27" s="73">
        <v>87.5</v>
      </c>
      <c r="R27" s="74">
        <v>1</v>
      </c>
      <c r="S27" s="73">
        <v>0.52080000000000004</v>
      </c>
      <c r="T27" s="77">
        <v>4</v>
      </c>
      <c r="U27" s="69">
        <v>2.0832999999999999</v>
      </c>
      <c r="V27" s="71">
        <v>9</v>
      </c>
      <c r="W27" s="69">
        <v>4.0724</v>
      </c>
      <c r="X27" s="80">
        <v>589</v>
      </c>
      <c r="Y27" s="81">
        <v>100</v>
      </c>
      <c r="Z27" s="107"/>
      <c r="AA27" s="107"/>
    </row>
    <row r="28" spans="1:27" s="24" customFormat="1" ht="15" customHeight="1" x14ac:dyDescent="0.2">
      <c r="A28" s="94" t="s">
        <v>19</v>
      </c>
      <c r="B28" s="65" t="s">
        <v>40</v>
      </c>
      <c r="C28" s="50">
        <v>741</v>
      </c>
      <c r="D28" s="41">
        <v>101</v>
      </c>
      <c r="E28" s="42">
        <v>13.6302</v>
      </c>
      <c r="F28" s="48">
        <v>640</v>
      </c>
      <c r="G28" s="47">
        <v>86.369799999999998</v>
      </c>
      <c r="H28" s="48">
        <v>0</v>
      </c>
      <c r="I28" s="43">
        <v>0</v>
      </c>
      <c r="J28" s="45">
        <v>4</v>
      </c>
      <c r="K28" s="43">
        <v>0.625</v>
      </c>
      <c r="L28" s="45">
        <v>34</v>
      </c>
      <c r="M28" s="43">
        <v>5.3125</v>
      </c>
      <c r="N28" s="45">
        <v>450</v>
      </c>
      <c r="O28" s="43">
        <v>70.3125</v>
      </c>
      <c r="P28" s="44">
        <v>135</v>
      </c>
      <c r="Q28" s="43">
        <v>21.093800000000002</v>
      </c>
      <c r="R28" s="45">
        <v>0</v>
      </c>
      <c r="S28" s="43">
        <v>0</v>
      </c>
      <c r="T28" s="46">
        <v>17</v>
      </c>
      <c r="U28" s="42">
        <v>2.6562999999999999</v>
      </c>
      <c r="V28" s="41">
        <v>14</v>
      </c>
      <c r="W28" s="42">
        <v>1.8893</v>
      </c>
      <c r="X28" s="25">
        <v>1434</v>
      </c>
      <c r="Y28" s="26">
        <v>100</v>
      </c>
      <c r="Z28" s="107"/>
      <c r="AA28" s="107"/>
    </row>
    <row r="29" spans="1:27" s="24" customFormat="1" ht="15" customHeight="1" x14ac:dyDescent="0.2">
      <c r="A29" s="94" t="s">
        <v>19</v>
      </c>
      <c r="B29" s="66" t="s">
        <v>41</v>
      </c>
      <c r="C29" s="64">
        <v>1151</v>
      </c>
      <c r="D29" s="72">
        <v>100</v>
      </c>
      <c r="E29" s="69">
        <v>8.6881000000000004</v>
      </c>
      <c r="F29" s="72">
        <v>1051</v>
      </c>
      <c r="G29" s="70">
        <v>91.311899999999994</v>
      </c>
      <c r="H29" s="72">
        <v>7</v>
      </c>
      <c r="I29" s="73">
        <v>0.66600000000000004</v>
      </c>
      <c r="J29" s="74">
        <v>3</v>
      </c>
      <c r="K29" s="73">
        <v>0.28539999999999999</v>
      </c>
      <c r="L29" s="75">
        <v>412</v>
      </c>
      <c r="M29" s="73">
        <v>39.200800000000001</v>
      </c>
      <c r="N29" s="74">
        <v>213</v>
      </c>
      <c r="O29" s="73">
        <v>20.266400000000001</v>
      </c>
      <c r="P29" s="75">
        <v>376</v>
      </c>
      <c r="Q29" s="73">
        <v>35.775500000000001</v>
      </c>
      <c r="R29" s="74">
        <v>0</v>
      </c>
      <c r="S29" s="73">
        <v>0</v>
      </c>
      <c r="T29" s="77">
        <v>40</v>
      </c>
      <c r="U29" s="69">
        <v>3.8058999999999998</v>
      </c>
      <c r="V29" s="72">
        <v>112</v>
      </c>
      <c r="W29" s="69">
        <v>9.7307000000000006</v>
      </c>
      <c r="X29" s="80">
        <v>1873</v>
      </c>
      <c r="Y29" s="81">
        <v>100</v>
      </c>
      <c r="Z29" s="107"/>
      <c r="AA29" s="107"/>
    </row>
    <row r="30" spans="1:27" s="24" customFormat="1" ht="15" customHeight="1" x14ac:dyDescent="0.2">
      <c r="A30" s="94" t="s">
        <v>19</v>
      </c>
      <c r="B30" s="65" t="s">
        <v>42</v>
      </c>
      <c r="C30" s="40">
        <v>2451</v>
      </c>
      <c r="D30" s="41">
        <v>115</v>
      </c>
      <c r="E30" s="42">
        <v>4.6920000000000002</v>
      </c>
      <c r="F30" s="48">
        <v>2336</v>
      </c>
      <c r="G30" s="47">
        <v>95.308000000000007</v>
      </c>
      <c r="H30" s="48">
        <v>20</v>
      </c>
      <c r="I30" s="43">
        <v>0.85619999999999996</v>
      </c>
      <c r="J30" s="44">
        <v>2</v>
      </c>
      <c r="K30" s="43">
        <v>8.5599999999999996E-2</v>
      </c>
      <c r="L30" s="45">
        <v>114</v>
      </c>
      <c r="M30" s="43">
        <v>4.8800999999999997</v>
      </c>
      <c r="N30" s="45">
        <v>1168</v>
      </c>
      <c r="O30" s="43">
        <v>50</v>
      </c>
      <c r="P30" s="45">
        <v>938</v>
      </c>
      <c r="Q30" s="43">
        <v>40.1541</v>
      </c>
      <c r="R30" s="45">
        <v>0</v>
      </c>
      <c r="S30" s="43">
        <v>0</v>
      </c>
      <c r="T30" s="46">
        <v>94</v>
      </c>
      <c r="U30" s="42">
        <v>4.024</v>
      </c>
      <c r="V30" s="41">
        <v>61</v>
      </c>
      <c r="W30" s="42">
        <v>2.4887999999999999</v>
      </c>
      <c r="X30" s="25">
        <v>3616</v>
      </c>
      <c r="Y30" s="26">
        <v>99.971999999999994</v>
      </c>
      <c r="Z30" s="107"/>
      <c r="AA30" s="107"/>
    </row>
    <row r="31" spans="1:27" s="24" customFormat="1" ht="15" customHeight="1" x14ac:dyDescent="0.2">
      <c r="A31" s="94" t="s">
        <v>19</v>
      </c>
      <c r="B31" s="66" t="s">
        <v>43</v>
      </c>
      <c r="C31" s="67">
        <v>1031</v>
      </c>
      <c r="D31" s="72">
        <v>56</v>
      </c>
      <c r="E31" s="69">
        <v>5.4316000000000004</v>
      </c>
      <c r="F31" s="71">
        <v>975</v>
      </c>
      <c r="G31" s="70">
        <v>94.568399999999997</v>
      </c>
      <c r="H31" s="72">
        <v>64</v>
      </c>
      <c r="I31" s="73">
        <v>6.5640999999999998</v>
      </c>
      <c r="J31" s="75">
        <v>7</v>
      </c>
      <c r="K31" s="73">
        <v>0.71789999999999998</v>
      </c>
      <c r="L31" s="74">
        <v>83</v>
      </c>
      <c r="M31" s="73">
        <v>8.5128000000000004</v>
      </c>
      <c r="N31" s="75">
        <v>459</v>
      </c>
      <c r="O31" s="73">
        <v>47.076900000000002</v>
      </c>
      <c r="P31" s="74">
        <v>307</v>
      </c>
      <c r="Q31" s="73">
        <v>31.487200000000001</v>
      </c>
      <c r="R31" s="74">
        <v>0</v>
      </c>
      <c r="S31" s="73">
        <v>0</v>
      </c>
      <c r="T31" s="76">
        <v>55</v>
      </c>
      <c r="U31" s="69">
        <v>5.641</v>
      </c>
      <c r="V31" s="72">
        <v>61</v>
      </c>
      <c r="W31" s="69">
        <v>5.9165999999999999</v>
      </c>
      <c r="X31" s="80">
        <v>2170</v>
      </c>
      <c r="Y31" s="81">
        <v>99.953999999999994</v>
      </c>
      <c r="Z31" s="107"/>
      <c r="AA31" s="107"/>
    </row>
    <row r="32" spans="1:27" s="24" customFormat="1" ht="15" customHeight="1" x14ac:dyDescent="0.2">
      <c r="A32" s="94" t="s">
        <v>19</v>
      </c>
      <c r="B32" s="65" t="s">
        <v>44</v>
      </c>
      <c r="C32" s="40">
        <v>619</v>
      </c>
      <c r="D32" s="48">
        <v>4</v>
      </c>
      <c r="E32" s="42">
        <v>0.6462</v>
      </c>
      <c r="F32" s="41">
        <v>615</v>
      </c>
      <c r="G32" s="47">
        <v>99.353800000000007</v>
      </c>
      <c r="H32" s="41">
        <v>3</v>
      </c>
      <c r="I32" s="43">
        <v>0.48780000000000001</v>
      </c>
      <c r="J32" s="45">
        <v>1</v>
      </c>
      <c r="K32" s="43">
        <v>0.16259999999999999</v>
      </c>
      <c r="L32" s="45">
        <v>8</v>
      </c>
      <c r="M32" s="43">
        <v>1.3008</v>
      </c>
      <c r="N32" s="45">
        <v>475</v>
      </c>
      <c r="O32" s="43">
        <v>77.235799999999998</v>
      </c>
      <c r="P32" s="44">
        <v>123</v>
      </c>
      <c r="Q32" s="43">
        <v>20</v>
      </c>
      <c r="R32" s="44">
        <v>0</v>
      </c>
      <c r="S32" s="43">
        <v>0</v>
      </c>
      <c r="T32" s="49">
        <v>5</v>
      </c>
      <c r="U32" s="42">
        <v>0.81299999999999994</v>
      </c>
      <c r="V32" s="48">
        <v>1</v>
      </c>
      <c r="W32" s="42">
        <v>0.16159999999999999</v>
      </c>
      <c r="X32" s="25">
        <v>978</v>
      </c>
      <c r="Y32" s="26">
        <v>100</v>
      </c>
      <c r="Z32" s="107"/>
      <c r="AA32" s="107"/>
    </row>
    <row r="33" spans="1:27" s="24" customFormat="1" ht="15" customHeight="1" x14ac:dyDescent="0.2">
      <c r="A33" s="94" t="s">
        <v>19</v>
      </c>
      <c r="B33" s="66" t="s">
        <v>45</v>
      </c>
      <c r="C33" s="64">
        <v>1012</v>
      </c>
      <c r="D33" s="71">
        <v>52</v>
      </c>
      <c r="E33" s="69">
        <v>5.1383000000000001</v>
      </c>
      <c r="F33" s="71">
        <v>960</v>
      </c>
      <c r="G33" s="70">
        <v>94.861699999999999</v>
      </c>
      <c r="H33" s="71">
        <v>5</v>
      </c>
      <c r="I33" s="73">
        <v>0.52080000000000004</v>
      </c>
      <c r="J33" s="74">
        <v>2</v>
      </c>
      <c r="K33" s="73">
        <v>0.20830000000000001</v>
      </c>
      <c r="L33" s="75">
        <v>25</v>
      </c>
      <c r="M33" s="73">
        <v>2.6042000000000001</v>
      </c>
      <c r="N33" s="74">
        <v>490</v>
      </c>
      <c r="O33" s="73">
        <v>51.041699999999999</v>
      </c>
      <c r="P33" s="74">
        <v>404</v>
      </c>
      <c r="Q33" s="73">
        <v>42.083300000000001</v>
      </c>
      <c r="R33" s="75">
        <v>1</v>
      </c>
      <c r="S33" s="73">
        <v>0.1042</v>
      </c>
      <c r="T33" s="77">
        <v>33</v>
      </c>
      <c r="U33" s="69">
        <v>3.4375</v>
      </c>
      <c r="V33" s="71">
        <v>10</v>
      </c>
      <c r="W33" s="69">
        <v>0.98809999999999998</v>
      </c>
      <c r="X33" s="80">
        <v>2372</v>
      </c>
      <c r="Y33" s="81">
        <v>100</v>
      </c>
      <c r="Z33" s="107"/>
      <c r="AA33" s="107"/>
    </row>
    <row r="34" spans="1:27" s="24" customFormat="1" ht="15" customHeight="1" x14ac:dyDescent="0.2">
      <c r="A34" s="94" t="s">
        <v>19</v>
      </c>
      <c r="B34" s="65" t="s">
        <v>46</v>
      </c>
      <c r="C34" s="50">
        <v>106</v>
      </c>
      <c r="D34" s="48">
        <v>4</v>
      </c>
      <c r="E34" s="42">
        <v>3.7736000000000001</v>
      </c>
      <c r="F34" s="48">
        <v>102</v>
      </c>
      <c r="G34" s="47">
        <v>96.226399999999998</v>
      </c>
      <c r="H34" s="41">
        <v>45</v>
      </c>
      <c r="I34" s="43">
        <v>44.117600000000003</v>
      </c>
      <c r="J34" s="45">
        <v>0</v>
      </c>
      <c r="K34" s="43">
        <v>0</v>
      </c>
      <c r="L34" s="44">
        <v>4</v>
      </c>
      <c r="M34" s="43">
        <v>3.9216000000000002</v>
      </c>
      <c r="N34" s="45">
        <v>3</v>
      </c>
      <c r="O34" s="43">
        <v>2.9411999999999998</v>
      </c>
      <c r="P34" s="44">
        <v>48</v>
      </c>
      <c r="Q34" s="43">
        <v>47.058799999999998</v>
      </c>
      <c r="R34" s="44">
        <v>0</v>
      </c>
      <c r="S34" s="43">
        <v>0</v>
      </c>
      <c r="T34" s="46">
        <v>2</v>
      </c>
      <c r="U34" s="42">
        <v>1.9608000000000001</v>
      </c>
      <c r="V34" s="48">
        <v>7</v>
      </c>
      <c r="W34" s="42">
        <v>6.6037999999999997</v>
      </c>
      <c r="X34" s="25">
        <v>825</v>
      </c>
      <c r="Y34" s="26">
        <v>100</v>
      </c>
      <c r="Z34" s="107"/>
      <c r="AA34" s="107"/>
    </row>
    <row r="35" spans="1:27" s="24" customFormat="1" ht="15" customHeight="1" x14ac:dyDescent="0.2">
      <c r="A35" s="94" t="s">
        <v>19</v>
      </c>
      <c r="B35" s="66" t="s">
        <v>47</v>
      </c>
      <c r="C35" s="67">
        <v>403</v>
      </c>
      <c r="D35" s="71">
        <v>10</v>
      </c>
      <c r="E35" s="69">
        <v>2.4813999999999998</v>
      </c>
      <c r="F35" s="71">
        <v>393</v>
      </c>
      <c r="G35" s="70">
        <v>97.518600000000006</v>
      </c>
      <c r="H35" s="71">
        <v>14</v>
      </c>
      <c r="I35" s="73">
        <v>3.5623</v>
      </c>
      <c r="J35" s="74">
        <v>3</v>
      </c>
      <c r="K35" s="73">
        <v>0.76339999999999997</v>
      </c>
      <c r="L35" s="75">
        <v>59</v>
      </c>
      <c r="M35" s="73">
        <v>15.012700000000001</v>
      </c>
      <c r="N35" s="74">
        <v>155</v>
      </c>
      <c r="O35" s="73">
        <v>39.440199999999997</v>
      </c>
      <c r="P35" s="75">
        <v>123</v>
      </c>
      <c r="Q35" s="73">
        <v>31.297699999999999</v>
      </c>
      <c r="R35" s="74">
        <v>0</v>
      </c>
      <c r="S35" s="73">
        <v>0</v>
      </c>
      <c r="T35" s="77">
        <v>39</v>
      </c>
      <c r="U35" s="69">
        <v>9.9237000000000002</v>
      </c>
      <c r="V35" s="71">
        <v>5</v>
      </c>
      <c r="W35" s="69">
        <v>1.2406999999999999</v>
      </c>
      <c r="X35" s="80">
        <v>1064</v>
      </c>
      <c r="Y35" s="81">
        <v>100</v>
      </c>
      <c r="Z35" s="107"/>
      <c r="AA35" s="107"/>
    </row>
    <row r="36" spans="1:27" s="24" customFormat="1" ht="15" customHeight="1" x14ac:dyDescent="0.2">
      <c r="A36" s="94" t="s">
        <v>19</v>
      </c>
      <c r="B36" s="65" t="s">
        <v>48</v>
      </c>
      <c r="C36" s="50">
        <v>574</v>
      </c>
      <c r="D36" s="48">
        <v>36</v>
      </c>
      <c r="E36" s="42">
        <v>6.2717999999999998</v>
      </c>
      <c r="F36" s="41">
        <v>538</v>
      </c>
      <c r="G36" s="47">
        <v>93.728200000000001</v>
      </c>
      <c r="H36" s="48">
        <v>7</v>
      </c>
      <c r="I36" s="43">
        <v>1.3010999999999999</v>
      </c>
      <c r="J36" s="45">
        <v>4</v>
      </c>
      <c r="K36" s="43">
        <v>0.74350000000000005</v>
      </c>
      <c r="L36" s="45">
        <v>174</v>
      </c>
      <c r="M36" s="43">
        <v>32.341999999999999</v>
      </c>
      <c r="N36" s="44">
        <v>215</v>
      </c>
      <c r="O36" s="43">
        <v>39.962800000000001</v>
      </c>
      <c r="P36" s="44">
        <v>103</v>
      </c>
      <c r="Q36" s="43">
        <v>19.145</v>
      </c>
      <c r="R36" s="45">
        <v>6</v>
      </c>
      <c r="S36" s="43">
        <v>1.1152</v>
      </c>
      <c r="T36" s="49">
        <v>29</v>
      </c>
      <c r="U36" s="42">
        <v>5.3902999999999999</v>
      </c>
      <c r="V36" s="48">
        <v>88</v>
      </c>
      <c r="W36" s="42">
        <v>15.331</v>
      </c>
      <c r="X36" s="25">
        <v>658</v>
      </c>
      <c r="Y36" s="26">
        <v>100</v>
      </c>
      <c r="Z36" s="107"/>
      <c r="AA36" s="107"/>
    </row>
    <row r="37" spans="1:27" s="24" customFormat="1" ht="15" customHeight="1" x14ac:dyDescent="0.2">
      <c r="A37" s="94" t="s">
        <v>19</v>
      </c>
      <c r="B37" s="66" t="s">
        <v>49</v>
      </c>
      <c r="C37" s="64">
        <v>329</v>
      </c>
      <c r="D37" s="71">
        <v>48</v>
      </c>
      <c r="E37" s="69">
        <v>14.589700000000001</v>
      </c>
      <c r="F37" s="72">
        <v>281</v>
      </c>
      <c r="G37" s="70">
        <v>85.410300000000007</v>
      </c>
      <c r="H37" s="72">
        <v>1</v>
      </c>
      <c r="I37" s="73">
        <v>0.35589999999999999</v>
      </c>
      <c r="J37" s="74">
        <v>1</v>
      </c>
      <c r="K37" s="73">
        <v>0.35589999999999999</v>
      </c>
      <c r="L37" s="74">
        <v>43</v>
      </c>
      <c r="M37" s="73">
        <v>15.3025</v>
      </c>
      <c r="N37" s="74">
        <v>9</v>
      </c>
      <c r="O37" s="73">
        <v>3.2027999999999999</v>
      </c>
      <c r="P37" s="74">
        <v>223</v>
      </c>
      <c r="Q37" s="73">
        <v>79.359399999999994</v>
      </c>
      <c r="R37" s="75">
        <v>0</v>
      </c>
      <c r="S37" s="73">
        <v>0</v>
      </c>
      <c r="T37" s="77">
        <v>4</v>
      </c>
      <c r="U37" s="69">
        <v>1.4235</v>
      </c>
      <c r="V37" s="71">
        <v>3</v>
      </c>
      <c r="W37" s="69">
        <v>0.91190000000000004</v>
      </c>
      <c r="X37" s="80">
        <v>483</v>
      </c>
      <c r="Y37" s="81">
        <v>100</v>
      </c>
      <c r="Z37" s="107"/>
      <c r="AA37" s="107"/>
    </row>
    <row r="38" spans="1:27" s="24" customFormat="1" ht="15" customHeight="1" x14ac:dyDescent="0.2">
      <c r="A38" s="94" t="s">
        <v>19</v>
      </c>
      <c r="B38" s="65" t="s">
        <v>50</v>
      </c>
      <c r="C38" s="40">
        <v>1627</v>
      </c>
      <c r="D38" s="48">
        <v>83</v>
      </c>
      <c r="E38" s="42">
        <v>5.1013999999999999</v>
      </c>
      <c r="F38" s="41">
        <v>1544</v>
      </c>
      <c r="G38" s="47">
        <v>94.898600000000002</v>
      </c>
      <c r="H38" s="41">
        <v>2</v>
      </c>
      <c r="I38" s="43">
        <v>0.1295</v>
      </c>
      <c r="J38" s="45">
        <v>5</v>
      </c>
      <c r="K38" s="43">
        <v>0.32379999999999998</v>
      </c>
      <c r="L38" s="45">
        <v>416</v>
      </c>
      <c r="M38" s="43">
        <v>26.943000000000001</v>
      </c>
      <c r="N38" s="45">
        <v>787</v>
      </c>
      <c r="O38" s="43">
        <v>50.971499999999999</v>
      </c>
      <c r="P38" s="45">
        <v>307</v>
      </c>
      <c r="Q38" s="43">
        <v>19.883400000000002</v>
      </c>
      <c r="R38" s="45">
        <v>2</v>
      </c>
      <c r="S38" s="43">
        <v>0.1295</v>
      </c>
      <c r="T38" s="46">
        <v>25</v>
      </c>
      <c r="U38" s="42">
        <v>1.6192</v>
      </c>
      <c r="V38" s="48">
        <v>9</v>
      </c>
      <c r="W38" s="42">
        <v>0.55320000000000003</v>
      </c>
      <c r="X38" s="25">
        <v>2577</v>
      </c>
      <c r="Y38" s="26">
        <v>99.921999999999997</v>
      </c>
      <c r="Z38" s="107"/>
      <c r="AA38" s="107"/>
    </row>
    <row r="39" spans="1:27" s="24" customFormat="1" ht="15" customHeight="1" x14ac:dyDescent="0.2">
      <c r="A39" s="94" t="s">
        <v>19</v>
      </c>
      <c r="B39" s="66" t="s">
        <v>51</v>
      </c>
      <c r="C39" s="64">
        <v>233</v>
      </c>
      <c r="D39" s="72">
        <v>6</v>
      </c>
      <c r="E39" s="69">
        <v>2.5750999999999999</v>
      </c>
      <c r="F39" s="72">
        <v>227</v>
      </c>
      <c r="G39" s="70">
        <v>97.424899999999994</v>
      </c>
      <c r="H39" s="71">
        <v>34</v>
      </c>
      <c r="I39" s="73">
        <v>14.978</v>
      </c>
      <c r="J39" s="74">
        <v>1</v>
      </c>
      <c r="K39" s="73">
        <v>0.4405</v>
      </c>
      <c r="L39" s="75">
        <v>150</v>
      </c>
      <c r="M39" s="73">
        <v>66.079300000000003</v>
      </c>
      <c r="N39" s="74">
        <v>15</v>
      </c>
      <c r="O39" s="73">
        <v>6.6078999999999999</v>
      </c>
      <c r="P39" s="75">
        <v>25</v>
      </c>
      <c r="Q39" s="73">
        <v>11.013199999999999</v>
      </c>
      <c r="R39" s="74">
        <v>0</v>
      </c>
      <c r="S39" s="73">
        <v>0</v>
      </c>
      <c r="T39" s="77">
        <v>2</v>
      </c>
      <c r="U39" s="69">
        <v>0.88109999999999999</v>
      </c>
      <c r="V39" s="72">
        <v>50</v>
      </c>
      <c r="W39" s="69">
        <v>21.459199999999999</v>
      </c>
      <c r="X39" s="80">
        <v>880</v>
      </c>
      <c r="Y39" s="81">
        <v>100</v>
      </c>
      <c r="Z39" s="107"/>
      <c r="AA39" s="107"/>
    </row>
    <row r="40" spans="1:27" s="24" customFormat="1" ht="15" customHeight="1" x14ac:dyDescent="0.2">
      <c r="A40" s="94" t="s">
        <v>19</v>
      </c>
      <c r="B40" s="65" t="s">
        <v>52</v>
      </c>
      <c r="C40" s="50">
        <v>2827</v>
      </c>
      <c r="D40" s="48">
        <v>236</v>
      </c>
      <c r="E40" s="42">
        <v>8.3481000000000005</v>
      </c>
      <c r="F40" s="41">
        <v>2591</v>
      </c>
      <c r="G40" s="47">
        <v>91.651899999999998</v>
      </c>
      <c r="H40" s="41">
        <v>27</v>
      </c>
      <c r="I40" s="43">
        <v>1.0421</v>
      </c>
      <c r="J40" s="45">
        <v>10</v>
      </c>
      <c r="K40" s="43">
        <v>0.38600000000000001</v>
      </c>
      <c r="L40" s="45">
        <v>438</v>
      </c>
      <c r="M40" s="43">
        <v>16.904699999999998</v>
      </c>
      <c r="N40" s="44">
        <v>1108</v>
      </c>
      <c r="O40" s="43">
        <v>42.763399999999997</v>
      </c>
      <c r="P40" s="44">
        <v>937</v>
      </c>
      <c r="Q40" s="43">
        <v>36.163600000000002</v>
      </c>
      <c r="R40" s="45">
        <v>1</v>
      </c>
      <c r="S40" s="43">
        <v>3.8600000000000002E-2</v>
      </c>
      <c r="T40" s="46">
        <v>70</v>
      </c>
      <c r="U40" s="42">
        <v>2.7017000000000002</v>
      </c>
      <c r="V40" s="48">
        <v>80</v>
      </c>
      <c r="W40" s="42">
        <v>2.8298999999999999</v>
      </c>
      <c r="X40" s="25">
        <v>4916</v>
      </c>
      <c r="Y40" s="26">
        <v>99.897999999999996</v>
      </c>
      <c r="Z40" s="107"/>
      <c r="AA40" s="107"/>
    </row>
    <row r="41" spans="1:27" s="24" customFormat="1" ht="15" customHeight="1" x14ac:dyDescent="0.2">
      <c r="A41" s="94" t="s">
        <v>19</v>
      </c>
      <c r="B41" s="66" t="s">
        <v>53</v>
      </c>
      <c r="C41" s="64">
        <v>2394</v>
      </c>
      <c r="D41" s="72">
        <v>202</v>
      </c>
      <c r="E41" s="69">
        <v>8.4377999999999993</v>
      </c>
      <c r="F41" s="71">
        <v>2192</v>
      </c>
      <c r="G41" s="70">
        <v>91.562200000000004</v>
      </c>
      <c r="H41" s="71">
        <v>57</v>
      </c>
      <c r="I41" s="73">
        <v>2.6004</v>
      </c>
      <c r="J41" s="74">
        <v>3</v>
      </c>
      <c r="K41" s="73">
        <v>0.13689999999999999</v>
      </c>
      <c r="L41" s="74">
        <v>132</v>
      </c>
      <c r="M41" s="73">
        <v>6.0218999999999996</v>
      </c>
      <c r="N41" s="74">
        <v>1444</v>
      </c>
      <c r="O41" s="73">
        <v>65.875900000000001</v>
      </c>
      <c r="P41" s="75">
        <v>475</v>
      </c>
      <c r="Q41" s="73">
        <v>21.669699999999999</v>
      </c>
      <c r="R41" s="75">
        <v>2</v>
      </c>
      <c r="S41" s="73">
        <v>9.1200000000000003E-2</v>
      </c>
      <c r="T41" s="76">
        <v>79</v>
      </c>
      <c r="U41" s="69">
        <v>3.6040000000000001</v>
      </c>
      <c r="V41" s="72">
        <v>69</v>
      </c>
      <c r="W41" s="69">
        <v>2.8822000000000001</v>
      </c>
      <c r="X41" s="80">
        <v>2618</v>
      </c>
      <c r="Y41" s="81">
        <v>100</v>
      </c>
      <c r="Z41" s="107"/>
      <c r="AA41" s="107"/>
    </row>
    <row r="42" spans="1:27" s="24" customFormat="1" ht="15" customHeight="1" x14ac:dyDescent="0.2">
      <c r="A42" s="94" t="s">
        <v>19</v>
      </c>
      <c r="B42" s="65" t="s">
        <v>54</v>
      </c>
      <c r="C42" s="50">
        <v>51</v>
      </c>
      <c r="D42" s="48">
        <v>4</v>
      </c>
      <c r="E42" s="42">
        <v>7.8430999999999997</v>
      </c>
      <c r="F42" s="41">
        <v>47</v>
      </c>
      <c r="G42" s="47">
        <v>92.156899999999993</v>
      </c>
      <c r="H42" s="41">
        <v>15</v>
      </c>
      <c r="I42" s="43">
        <v>31.914899999999999</v>
      </c>
      <c r="J42" s="45">
        <v>0</v>
      </c>
      <c r="K42" s="43">
        <v>0</v>
      </c>
      <c r="L42" s="45">
        <v>3</v>
      </c>
      <c r="M42" s="43">
        <v>6.383</v>
      </c>
      <c r="N42" s="44">
        <v>2</v>
      </c>
      <c r="O42" s="43">
        <v>4.2553000000000001</v>
      </c>
      <c r="P42" s="44">
        <v>27</v>
      </c>
      <c r="Q42" s="43">
        <v>57.446800000000003</v>
      </c>
      <c r="R42" s="44">
        <v>0</v>
      </c>
      <c r="S42" s="43">
        <v>0</v>
      </c>
      <c r="T42" s="46">
        <v>0</v>
      </c>
      <c r="U42" s="42">
        <v>0</v>
      </c>
      <c r="V42" s="48">
        <v>2</v>
      </c>
      <c r="W42" s="42">
        <v>3.9216000000000002</v>
      </c>
      <c r="X42" s="25">
        <v>481</v>
      </c>
      <c r="Y42" s="26">
        <v>100</v>
      </c>
      <c r="Z42" s="107"/>
      <c r="AA42" s="107"/>
    </row>
    <row r="43" spans="1:27" s="24" customFormat="1" ht="15" customHeight="1" x14ac:dyDescent="0.2">
      <c r="A43" s="94" t="s">
        <v>19</v>
      </c>
      <c r="B43" s="66" t="s">
        <v>55</v>
      </c>
      <c r="C43" s="64">
        <v>3430</v>
      </c>
      <c r="D43" s="71">
        <v>233</v>
      </c>
      <c r="E43" s="69">
        <v>6.7930000000000001</v>
      </c>
      <c r="F43" s="71">
        <v>3197</v>
      </c>
      <c r="G43" s="70">
        <v>93.206999999999994</v>
      </c>
      <c r="H43" s="72">
        <v>2</v>
      </c>
      <c r="I43" s="73">
        <v>6.2600000000000003E-2</v>
      </c>
      <c r="J43" s="74">
        <v>3</v>
      </c>
      <c r="K43" s="73">
        <v>9.3799999999999994E-2</v>
      </c>
      <c r="L43" s="75">
        <v>133</v>
      </c>
      <c r="M43" s="73">
        <v>4.1601999999999997</v>
      </c>
      <c r="N43" s="74">
        <v>1851</v>
      </c>
      <c r="O43" s="73">
        <v>57.898000000000003</v>
      </c>
      <c r="P43" s="74">
        <v>1017</v>
      </c>
      <c r="Q43" s="73">
        <v>31.8111</v>
      </c>
      <c r="R43" s="74">
        <v>2</v>
      </c>
      <c r="S43" s="73">
        <v>6.2600000000000003E-2</v>
      </c>
      <c r="T43" s="76">
        <v>189</v>
      </c>
      <c r="U43" s="69">
        <v>5.9118000000000004</v>
      </c>
      <c r="V43" s="71">
        <v>58</v>
      </c>
      <c r="W43" s="69">
        <v>1.6910000000000001</v>
      </c>
      <c r="X43" s="80">
        <v>3631</v>
      </c>
      <c r="Y43" s="81">
        <v>100</v>
      </c>
      <c r="Z43" s="107"/>
      <c r="AA43" s="107"/>
    </row>
    <row r="44" spans="1:27" s="24" customFormat="1" ht="15" customHeight="1" x14ac:dyDescent="0.2">
      <c r="A44" s="94" t="s">
        <v>19</v>
      </c>
      <c r="B44" s="65" t="s">
        <v>56</v>
      </c>
      <c r="C44" s="40">
        <v>974</v>
      </c>
      <c r="D44" s="48">
        <v>38</v>
      </c>
      <c r="E44" s="42">
        <v>3.9014000000000002</v>
      </c>
      <c r="F44" s="48">
        <v>936</v>
      </c>
      <c r="G44" s="47">
        <v>96.098600000000005</v>
      </c>
      <c r="H44" s="41">
        <v>86</v>
      </c>
      <c r="I44" s="43">
        <v>9.1880000000000006</v>
      </c>
      <c r="J44" s="44">
        <v>1</v>
      </c>
      <c r="K44" s="43">
        <v>0.10680000000000001</v>
      </c>
      <c r="L44" s="45">
        <v>122</v>
      </c>
      <c r="M44" s="43">
        <v>13.0342</v>
      </c>
      <c r="N44" s="45">
        <v>362</v>
      </c>
      <c r="O44" s="43">
        <v>38.675199999999997</v>
      </c>
      <c r="P44" s="45">
        <v>291</v>
      </c>
      <c r="Q44" s="43">
        <v>31.089700000000001</v>
      </c>
      <c r="R44" s="44">
        <v>1</v>
      </c>
      <c r="S44" s="43">
        <v>0.10680000000000001</v>
      </c>
      <c r="T44" s="49">
        <v>73</v>
      </c>
      <c r="U44" s="42">
        <v>7.7991000000000001</v>
      </c>
      <c r="V44" s="48">
        <v>67</v>
      </c>
      <c r="W44" s="42">
        <v>6.8788999999999998</v>
      </c>
      <c r="X44" s="25">
        <v>1815</v>
      </c>
      <c r="Y44" s="26">
        <v>100</v>
      </c>
      <c r="Z44" s="107"/>
      <c r="AA44" s="107"/>
    </row>
    <row r="45" spans="1:27" s="24" customFormat="1" ht="15" customHeight="1" x14ac:dyDescent="0.2">
      <c r="A45" s="94" t="s">
        <v>19</v>
      </c>
      <c r="B45" s="66" t="s">
        <v>57</v>
      </c>
      <c r="C45" s="64">
        <v>310</v>
      </c>
      <c r="D45" s="72">
        <v>22</v>
      </c>
      <c r="E45" s="69">
        <v>7.0968</v>
      </c>
      <c r="F45" s="71">
        <v>288</v>
      </c>
      <c r="G45" s="70">
        <v>92.903199999999998</v>
      </c>
      <c r="H45" s="71">
        <v>10</v>
      </c>
      <c r="I45" s="73">
        <v>3.4722</v>
      </c>
      <c r="J45" s="74">
        <v>3</v>
      </c>
      <c r="K45" s="73">
        <v>1.0417000000000001</v>
      </c>
      <c r="L45" s="75">
        <v>55</v>
      </c>
      <c r="M45" s="73">
        <v>19.097200000000001</v>
      </c>
      <c r="N45" s="74">
        <v>23</v>
      </c>
      <c r="O45" s="73">
        <v>7.9861000000000004</v>
      </c>
      <c r="P45" s="75">
        <v>176</v>
      </c>
      <c r="Q45" s="73">
        <v>61.1111</v>
      </c>
      <c r="R45" s="74">
        <v>2</v>
      </c>
      <c r="S45" s="73">
        <v>0.69440000000000002</v>
      </c>
      <c r="T45" s="76">
        <v>19</v>
      </c>
      <c r="U45" s="69">
        <v>6.5972</v>
      </c>
      <c r="V45" s="72">
        <v>22</v>
      </c>
      <c r="W45" s="69">
        <v>7.0968</v>
      </c>
      <c r="X45" s="80">
        <v>1283</v>
      </c>
      <c r="Y45" s="81">
        <v>100</v>
      </c>
      <c r="Z45" s="107"/>
      <c r="AA45" s="107"/>
    </row>
    <row r="46" spans="1:27" s="24" customFormat="1" ht="15" customHeight="1" x14ac:dyDescent="0.2">
      <c r="A46" s="94" t="s">
        <v>19</v>
      </c>
      <c r="B46" s="65" t="s">
        <v>58</v>
      </c>
      <c r="C46" s="40">
        <v>2945</v>
      </c>
      <c r="D46" s="41">
        <v>88</v>
      </c>
      <c r="E46" s="42">
        <v>2.9881000000000002</v>
      </c>
      <c r="F46" s="41">
        <v>2857</v>
      </c>
      <c r="G46" s="47">
        <v>97.011899999999997</v>
      </c>
      <c r="H46" s="41">
        <v>3</v>
      </c>
      <c r="I46" s="43">
        <v>0.105</v>
      </c>
      <c r="J46" s="45">
        <v>3</v>
      </c>
      <c r="K46" s="43">
        <v>0.105</v>
      </c>
      <c r="L46" s="45">
        <v>443</v>
      </c>
      <c r="M46" s="43">
        <v>15.505800000000001</v>
      </c>
      <c r="N46" s="45">
        <v>1489</v>
      </c>
      <c r="O46" s="43">
        <v>52.117600000000003</v>
      </c>
      <c r="P46" s="44">
        <v>802</v>
      </c>
      <c r="Q46" s="43">
        <v>28.071400000000001</v>
      </c>
      <c r="R46" s="44">
        <v>0</v>
      </c>
      <c r="S46" s="43">
        <v>0</v>
      </c>
      <c r="T46" s="49">
        <v>117</v>
      </c>
      <c r="U46" s="42">
        <v>4.0952000000000002</v>
      </c>
      <c r="V46" s="41">
        <v>94</v>
      </c>
      <c r="W46" s="42">
        <v>3.1919</v>
      </c>
      <c r="X46" s="25">
        <v>3027</v>
      </c>
      <c r="Y46" s="26">
        <v>100</v>
      </c>
      <c r="Z46" s="107"/>
      <c r="AA46" s="107"/>
    </row>
    <row r="47" spans="1:27" s="24" customFormat="1" ht="15" customHeight="1" x14ac:dyDescent="0.2">
      <c r="A47" s="94" t="s">
        <v>19</v>
      </c>
      <c r="B47" s="66" t="s">
        <v>59</v>
      </c>
      <c r="C47" s="67">
        <v>181</v>
      </c>
      <c r="D47" s="71">
        <v>10</v>
      </c>
      <c r="E47" s="69">
        <v>5.5248999999999997</v>
      </c>
      <c r="F47" s="72">
        <v>171</v>
      </c>
      <c r="G47" s="70">
        <v>94.475099999999998</v>
      </c>
      <c r="H47" s="72">
        <v>2</v>
      </c>
      <c r="I47" s="73">
        <v>1.1696</v>
      </c>
      <c r="J47" s="75">
        <v>2</v>
      </c>
      <c r="K47" s="73">
        <v>1.1696</v>
      </c>
      <c r="L47" s="75">
        <v>52</v>
      </c>
      <c r="M47" s="73">
        <v>30.409400000000002</v>
      </c>
      <c r="N47" s="75">
        <v>35</v>
      </c>
      <c r="O47" s="73">
        <v>20.4678</v>
      </c>
      <c r="P47" s="75">
        <v>67</v>
      </c>
      <c r="Q47" s="73">
        <v>39.1813</v>
      </c>
      <c r="R47" s="74">
        <v>0</v>
      </c>
      <c r="S47" s="73">
        <v>0</v>
      </c>
      <c r="T47" s="76">
        <v>13</v>
      </c>
      <c r="U47" s="69">
        <v>7.6022999999999996</v>
      </c>
      <c r="V47" s="71">
        <v>19</v>
      </c>
      <c r="W47" s="69">
        <v>10.497199999999999</v>
      </c>
      <c r="X47" s="80">
        <v>308</v>
      </c>
      <c r="Y47" s="81">
        <v>100</v>
      </c>
      <c r="Z47" s="107"/>
      <c r="AA47" s="107"/>
    </row>
    <row r="48" spans="1:27" s="24" customFormat="1" ht="15" customHeight="1" x14ac:dyDescent="0.2">
      <c r="A48" s="94" t="s">
        <v>19</v>
      </c>
      <c r="B48" s="65" t="s">
        <v>60</v>
      </c>
      <c r="C48" s="40">
        <v>1990</v>
      </c>
      <c r="D48" s="48">
        <v>143</v>
      </c>
      <c r="E48" s="42">
        <v>7.1859000000000002</v>
      </c>
      <c r="F48" s="48">
        <v>1847</v>
      </c>
      <c r="G48" s="47">
        <v>92.814099999999996</v>
      </c>
      <c r="H48" s="48">
        <v>6</v>
      </c>
      <c r="I48" s="43">
        <v>0.32490000000000002</v>
      </c>
      <c r="J48" s="45">
        <v>2</v>
      </c>
      <c r="K48" s="43">
        <v>0.10829999999999999</v>
      </c>
      <c r="L48" s="44">
        <v>43</v>
      </c>
      <c r="M48" s="43">
        <v>2.3281000000000001</v>
      </c>
      <c r="N48" s="45">
        <v>1256</v>
      </c>
      <c r="O48" s="43">
        <v>68.002200000000002</v>
      </c>
      <c r="P48" s="45">
        <v>492</v>
      </c>
      <c r="Q48" s="43">
        <v>26.637799999999999</v>
      </c>
      <c r="R48" s="44">
        <v>0</v>
      </c>
      <c r="S48" s="43">
        <v>0</v>
      </c>
      <c r="T48" s="49">
        <v>48</v>
      </c>
      <c r="U48" s="42">
        <v>2.5988000000000002</v>
      </c>
      <c r="V48" s="48">
        <v>28</v>
      </c>
      <c r="W48" s="42">
        <v>1.407</v>
      </c>
      <c r="X48" s="25">
        <v>1236</v>
      </c>
      <c r="Y48" s="26">
        <v>100</v>
      </c>
      <c r="Z48" s="107"/>
      <c r="AA48" s="107"/>
    </row>
    <row r="49" spans="1:27" s="24" customFormat="1" ht="15" customHeight="1" x14ac:dyDescent="0.2">
      <c r="A49" s="94" t="s">
        <v>19</v>
      </c>
      <c r="B49" s="66" t="s">
        <v>61</v>
      </c>
      <c r="C49" s="67">
        <v>114</v>
      </c>
      <c r="D49" s="71">
        <v>8</v>
      </c>
      <c r="E49" s="69">
        <v>7.0175000000000001</v>
      </c>
      <c r="F49" s="71">
        <v>106</v>
      </c>
      <c r="G49" s="70">
        <v>92.982500000000002</v>
      </c>
      <c r="H49" s="72">
        <v>38</v>
      </c>
      <c r="I49" s="73">
        <v>35.8491</v>
      </c>
      <c r="J49" s="74">
        <v>0</v>
      </c>
      <c r="K49" s="73">
        <v>0</v>
      </c>
      <c r="L49" s="74">
        <v>9</v>
      </c>
      <c r="M49" s="73">
        <v>8.4906000000000006</v>
      </c>
      <c r="N49" s="74">
        <v>15</v>
      </c>
      <c r="O49" s="73">
        <v>14.1509</v>
      </c>
      <c r="P49" s="75">
        <v>40</v>
      </c>
      <c r="Q49" s="73">
        <v>37.735799999999998</v>
      </c>
      <c r="R49" s="75">
        <v>0</v>
      </c>
      <c r="S49" s="73">
        <v>0</v>
      </c>
      <c r="T49" s="76">
        <v>4</v>
      </c>
      <c r="U49" s="69">
        <v>3.7736000000000001</v>
      </c>
      <c r="V49" s="71">
        <v>6</v>
      </c>
      <c r="W49" s="69">
        <v>5.2632000000000003</v>
      </c>
      <c r="X49" s="80">
        <v>688</v>
      </c>
      <c r="Y49" s="81">
        <v>100</v>
      </c>
      <c r="Z49" s="107"/>
      <c r="AA49" s="107"/>
    </row>
    <row r="50" spans="1:27" s="24" customFormat="1" ht="15" customHeight="1" x14ac:dyDescent="0.2">
      <c r="A50" s="94" t="s">
        <v>19</v>
      </c>
      <c r="B50" s="65" t="s">
        <v>62</v>
      </c>
      <c r="C50" s="40">
        <v>1082</v>
      </c>
      <c r="D50" s="41">
        <v>83</v>
      </c>
      <c r="E50" s="42">
        <v>7.6710000000000003</v>
      </c>
      <c r="F50" s="41">
        <v>999</v>
      </c>
      <c r="G50" s="47">
        <v>92.328999999999994</v>
      </c>
      <c r="H50" s="41">
        <v>2</v>
      </c>
      <c r="I50" s="43">
        <v>0.20019999999999999</v>
      </c>
      <c r="J50" s="45">
        <v>6</v>
      </c>
      <c r="K50" s="43">
        <v>0.60060000000000002</v>
      </c>
      <c r="L50" s="44">
        <v>27</v>
      </c>
      <c r="M50" s="43">
        <v>2.7027000000000001</v>
      </c>
      <c r="N50" s="45">
        <v>594</v>
      </c>
      <c r="O50" s="43">
        <v>59.459499999999998</v>
      </c>
      <c r="P50" s="45">
        <v>361</v>
      </c>
      <c r="Q50" s="43">
        <v>36.136099999999999</v>
      </c>
      <c r="R50" s="44">
        <v>0</v>
      </c>
      <c r="S50" s="43">
        <v>0</v>
      </c>
      <c r="T50" s="49">
        <v>9</v>
      </c>
      <c r="U50" s="42">
        <v>0.90090000000000003</v>
      </c>
      <c r="V50" s="41">
        <v>15</v>
      </c>
      <c r="W50" s="42">
        <v>1.3863000000000001</v>
      </c>
      <c r="X50" s="25">
        <v>1818</v>
      </c>
      <c r="Y50" s="26">
        <v>100</v>
      </c>
      <c r="Z50" s="107"/>
      <c r="AA50" s="107"/>
    </row>
    <row r="51" spans="1:27" s="24" customFormat="1" ht="15" customHeight="1" x14ac:dyDescent="0.2">
      <c r="A51" s="94" t="s">
        <v>19</v>
      </c>
      <c r="B51" s="66" t="s">
        <v>63</v>
      </c>
      <c r="C51" s="64">
        <v>5038</v>
      </c>
      <c r="D51" s="72">
        <v>1415</v>
      </c>
      <c r="E51" s="69">
        <v>28.086500000000001</v>
      </c>
      <c r="F51" s="72">
        <v>3623</v>
      </c>
      <c r="G51" s="70">
        <v>71.913499999999999</v>
      </c>
      <c r="H51" s="72">
        <v>11</v>
      </c>
      <c r="I51" s="73">
        <v>0.30359999999999998</v>
      </c>
      <c r="J51" s="75">
        <v>9</v>
      </c>
      <c r="K51" s="73">
        <v>0.24840000000000001</v>
      </c>
      <c r="L51" s="74">
        <v>1520</v>
      </c>
      <c r="M51" s="73">
        <v>41.9542</v>
      </c>
      <c r="N51" s="74">
        <v>1505</v>
      </c>
      <c r="O51" s="73">
        <v>41.540199999999999</v>
      </c>
      <c r="P51" s="74">
        <v>520</v>
      </c>
      <c r="Q51" s="73">
        <v>14.3527</v>
      </c>
      <c r="R51" s="75">
        <v>0</v>
      </c>
      <c r="S51" s="73">
        <v>0</v>
      </c>
      <c r="T51" s="76">
        <v>58</v>
      </c>
      <c r="U51" s="69">
        <v>1.6009</v>
      </c>
      <c r="V51" s="72">
        <v>431</v>
      </c>
      <c r="W51" s="69">
        <v>8.5549999999999997</v>
      </c>
      <c r="X51" s="80">
        <v>8616</v>
      </c>
      <c r="Y51" s="81">
        <v>100</v>
      </c>
      <c r="Z51" s="107"/>
      <c r="AA51" s="107"/>
    </row>
    <row r="52" spans="1:27" s="24" customFormat="1" ht="15" customHeight="1" x14ac:dyDescent="0.2">
      <c r="A52" s="94" t="s">
        <v>19</v>
      </c>
      <c r="B52" s="65" t="s">
        <v>64</v>
      </c>
      <c r="C52" s="40">
        <v>110</v>
      </c>
      <c r="D52" s="41">
        <v>10</v>
      </c>
      <c r="E52" s="42">
        <v>9.0908999999999995</v>
      </c>
      <c r="F52" s="41">
        <v>100</v>
      </c>
      <c r="G52" s="47">
        <v>90.909099999999995</v>
      </c>
      <c r="H52" s="48">
        <v>1</v>
      </c>
      <c r="I52" s="43">
        <v>1</v>
      </c>
      <c r="J52" s="45">
        <v>1</v>
      </c>
      <c r="K52" s="43">
        <v>1</v>
      </c>
      <c r="L52" s="44">
        <v>28</v>
      </c>
      <c r="M52" s="43">
        <v>28</v>
      </c>
      <c r="N52" s="44">
        <v>2</v>
      </c>
      <c r="O52" s="43">
        <v>2</v>
      </c>
      <c r="P52" s="45">
        <v>60</v>
      </c>
      <c r="Q52" s="43">
        <v>60</v>
      </c>
      <c r="R52" s="44">
        <v>4</v>
      </c>
      <c r="S52" s="43">
        <v>4</v>
      </c>
      <c r="T52" s="46">
        <v>4</v>
      </c>
      <c r="U52" s="42">
        <v>4</v>
      </c>
      <c r="V52" s="41">
        <v>21</v>
      </c>
      <c r="W52" s="42">
        <v>19.090900000000001</v>
      </c>
      <c r="X52" s="25">
        <v>1009</v>
      </c>
      <c r="Y52" s="26">
        <v>100</v>
      </c>
      <c r="Z52" s="107"/>
      <c r="AA52" s="107"/>
    </row>
    <row r="53" spans="1:27" s="24" customFormat="1" ht="15" customHeight="1" x14ac:dyDescent="0.2">
      <c r="A53" s="94" t="s">
        <v>19</v>
      </c>
      <c r="B53" s="66" t="s">
        <v>65</v>
      </c>
      <c r="C53" s="67">
        <v>118</v>
      </c>
      <c r="D53" s="71">
        <v>25</v>
      </c>
      <c r="E53" s="69">
        <v>21.186399999999999</v>
      </c>
      <c r="F53" s="72">
        <v>93</v>
      </c>
      <c r="G53" s="70">
        <v>78.813599999999994</v>
      </c>
      <c r="H53" s="71">
        <v>2</v>
      </c>
      <c r="I53" s="73">
        <v>2.1505000000000001</v>
      </c>
      <c r="J53" s="74">
        <v>1</v>
      </c>
      <c r="K53" s="73">
        <v>1.0752999999999999</v>
      </c>
      <c r="L53" s="75">
        <v>0</v>
      </c>
      <c r="M53" s="73">
        <v>0</v>
      </c>
      <c r="N53" s="74">
        <v>4</v>
      </c>
      <c r="O53" s="73">
        <v>4.3010999999999999</v>
      </c>
      <c r="P53" s="75">
        <v>83</v>
      </c>
      <c r="Q53" s="73">
        <v>89.247299999999996</v>
      </c>
      <c r="R53" s="75">
        <v>0</v>
      </c>
      <c r="S53" s="73">
        <v>0</v>
      </c>
      <c r="T53" s="76">
        <v>3</v>
      </c>
      <c r="U53" s="69">
        <v>3.2258</v>
      </c>
      <c r="V53" s="71">
        <v>1</v>
      </c>
      <c r="W53" s="69">
        <v>0.84750000000000003</v>
      </c>
      <c r="X53" s="80">
        <v>306</v>
      </c>
      <c r="Y53" s="81">
        <v>100</v>
      </c>
      <c r="Z53" s="107"/>
      <c r="AA53" s="107"/>
    </row>
    <row r="54" spans="1:27" s="24" customFormat="1" ht="15" customHeight="1" x14ac:dyDescent="0.2">
      <c r="A54" s="94" t="s">
        <v>19</v>
      </c>
      <c r="B54" s="65" t="s">
        <v>66</v>
      </c>
      <c r="C54" s="40">
        <v>1817</v>
      </c>
      <c r="D54" s="41">
        <v>137</v>
      </c>
      <c r="E54" s="42">
        <v>7.5399000000000003</v>
      </c>
      <c r="F54" s="48">
        <v>1680</v>
      </c>
      <c r="G54" s="47">
        <v>92.460099999999997</v>
      </c>
      <c r="H54" s="48">
        <v>9</v>
      </c>
      <c r="I54" s="43">
        <v>0.53569999999999995</v>
      </c>
      <c r="J54" s="45">
        <v>1</v>
      </c>
      <c r="K54" s="78">
        <v>5.9499999999999997E-2</v>
      </c>
      <c r="L54" s="44">
        <v>97</v>
      </c>
      <c r="M54" s="78">
        <v>5.7737999999999996</v>
      </c>
      <c r="N54" s="45">
        <v>1068</v>
      </c>
      <c r="O54" s="43">
        <v>63.571399999999997</v>
      </c>
      <c r="P54" s="45">
        <v>437</v>
      </c>
      <c r="Q54" s="43">
        <v>26.011900000000001</v>
      </c>
      <c r="R54" s="45">
        <v>0</v>
      </c>
      <c r="S54" s="43">
        <v>0</v>
      </c>
      <c r="T54" s="49">
        <v>68</v>
      </c>
      <c r="U54" s="42">
        <v>4.0476000000000001</v>
      </c>
      <c r="V54" s="41">
        <v>44</v>
      </c>
      <c r="W54" s="42">
        <v>2.4216000000000002</v>
      </c>
      <c r="X54" s="25">
        <v>1971</v>
      </c>
      <c r="Y54" s="26">
        <v>100</v>
      </c>
      <c r="Z54" s="107"/>
      <c r="AA54" s="107"/>
    </row>
    <row r="55" spans="1:27" s="24" customFormat="1" ht="15" customHeight="1" x14ac:dyDescent="0.2">
      <c r="A55" s="94" t="s">
        <v>19</v>
      </c>
      <c r="B55" s="66" t="s">
        <v>67</v>
      </c>
      <c r="C55" s="64">
        <v>1026</v>
      </c>
      <c r="D55" s="72">
        <v>135</v>
      </c>
      <c r="E55" s="69">
        <v>13.1579</v>
      </c>
      <c r="F55" s="71">
        <v>891</v>
      </c>
      <c r="G55" s="70">
        <v>86.842100000000002</v>
      </c>
      <c r="H55" s="72">
        <v>40</v>
      </c>
      <c r="I55" s="73">
        <v>4.4893000000000001</v>
      </c>
      <c r="J55" s="74">
        <v>9</v>
      </c>
      <c r="K55" s="73">
        <v>1.0101</v>
      </c>
      <c r="L55" s="75">
        <v>185</v>
      </c>
      <c r="M55" s="73">
        <v>20.763200000000001</v>
      </c>
      <c r="N55" s="75">
        <v>142</v>
      </c>
      <c r="O55" s="73">
        <v>15.937099999999999</v>
      </c>
      <c r="P55" s="74">
        <v>406</v>
      </c>
      <c r="Q55" s="73">
        <v>45.566800000000001</v>
      </c>
      <c r="R55" s="74">
        <v>4</v>
      </c>
      <c r="S55" s="73">
        <v>0.44890000000000002</v>
      </c>
      <c r="T55" s="77">
        <v>105</v>
      </c>
      <c r="U55" s="69">
        <v>11.7845</v>
      </c>
      <c r="V55" s="72">
        <v>72</v>
      </c>
      <c r="W55" s="69">
        <v>7.0175000000000001</v>
      </c>
      <c r="X55" s="80">
        <v>2305</v>
      </c>
      <c r="Y55" s="81">
        <v>100</v>
      </c>
      <c r="Z55" s="107"/>
      <c r="AA55" s="107"/>
    </row>
    <row r="56" spans="1:27" s="24" customFormat="1" ht="15" customHeight="1" x14ac:dyDescent="0.2">
      <c r="A56" s="94" t="s">
        <v>19</v>
      </c>
      <c r="B56" s="65" t="s">
        <v>68</v>
      </c>
      <c r="C56" s="40">
        <v>522</v>
      </c>
      <c r="D56" s="48">
        <v>30</v>
      </c>
      <c r="E56" s="42">
        <v>5.7470999999999997</v>
      </c>
      <c r="F56" s="48">
        <v>492</v>
      </c>
      <c r="G56" s="47">
        <v>94.252899999999997</v>
      </c>
      <c r="H56" s="41">
        <v>0</v>
      </c>
      <c r="I56" s="43">
        <v>0</v>
      </c>
      <c r="J56" s="45">
        <v>2</v>
      </c>
      <c r="K56" s="43">
        <v>0.40649999999999997</v>
      </c>
      <c r="L56" s="45">
        <v>3</v>
      </c>
      <c r="M56" s="43">
        <v>0.60980000000000001</v>
      </c>
      <c r="N56" s="44">
        <v>61</v>
      </c>
      <c r="O56" s="43">
        <v>12.398400000000001</v>
      </c>
      <c r="P56" s="45">
        <v>411</v>
      </c>
      <c r="Q56" s="43">
        <v>83.536600000000007</v>
      </c>
      <c r="R56" s="44">
        <v>0</v>
      </c>
      <c r="S56" s="43">
        <v>0</v>
      </c>
      <c r="T56" s="46">
        <v>15</v>
      </c>
      <c r="U56" s="42">
        <v>3.0488</v>
      </c>
      <c r="V56" s="48">
        <v>1</v>
      </c>
      <c r="W56" s="42">
        <v>0.19159999999999999</v>
      </c>
      <c r="X56" s="25">
        <v>720</v>
      </c>
      <c r="Y56" s="26">
        <v>100</v>
      </c>
      <c r="Z56" s="107"/>
      <c r="AA56" s="107"/>
    </row>
    <row r="57" spans="1:27" s="24" customFormat="1" ht="15" customHeight="1" x14ac:dyDescent="0.2">
      <c r="A57" s="94" t="s">
        <v>19</v>
      </c>
      <c r="B57" s="66" t="s">
        <v>69</v>
      </c>
      <c r="C57" s="64">
        <v>1278</v>
      </c>
      <c r="D57" s="71">
        <v>32</v>
      </c>
      <c r="E57" s="69">
        <v>2.5038999999999998</v>
      </c>
      <c r="F57" s="71">
        <v>1246</v>
      </c>
      <c r="G57" s="70">
        <v>97.496099999999998</v>
      </c>
      <c r="H57" s="72">
        <v>29</v>
      </c>
      <c r="I57" s="73">
        <v>2.3273999999999999</v>
      </c>
      <c r="J57" s="75">
        <v>4</v>
      </c>
      <c r="K57" s="73">
        <v>0.32100000000000001</v>
      </c>
      <c r="L57" s="74">
        <v>131</v>
      </c>
      <c r="M57" s="73">
        <v>10.5136</v>
      </c>
      <c r="N57" s="74">
        <v>692</v>
      </c>
      <c r="O57" s="73">
        <v>55.537700000000001</v>
      </c>
      <c r="P57" s="74">
        <v>328</v>
      </c>
      <c r="Q57" s="73">
        <v>26.324200000000001</v>
      </c>
      <c r="R57" s="74">
        <v>0</v>
      </c>
      <c r="S57" s="73">
        <v>0</v>
      </c>
      <c r="T57" s="77">
        <v>62</v>
      </c>
      <c r="U57" s="69">
        <v>4.9759000000000002</v>
      </c>
      <c r="V57" s="71">
        <v>51</v>
      </c>
      <c r="W57" s="69">
        <v>3.9906000000000001</v>
      </c>
      <c r="X57" s="80">
        <v>2232</v>
      </c>
      <c r="Y57" s="81">
        <v>100</v>
      </c>
      <c r="Z57" s="107"/>
      <c r="AA57" s="107"/>
    </row>
    <row r="58" spans="1:27" s="24" customFormat="1" ht="15" customHeight="1" thickBot="1" x14ac:dyDescent="0.25">
      <c r="A58" s="94" t="s">
        <v>19</v>
      </c>
      <c r="B58" s="27" t="s">
        <v>70</v>
      </c>
      <c r="C58" s="51">
        <v>48</v>
      </c>
      <c r="D58" s="52">
        <v>2</v>
      </c>
      <c r="E58" s="53">
        <v>4.1666999999999996</v>
      </c>
      <c r="F58" s="52">
        <v>46</v>
      </c>
      <c r="G58" s="58">
        <v>95.833299999999994</v>
      </c>
      <c r="H58" s="54">
        <v>3</v>
      </c>
      <c r="I58" s="55">
        <v>6.5217000000000001</v>
      </c>
      <c r="J58" s="56">
        <v>0</v>
      </c>
      <c r="K58" s="55">
        <v>0</v>
      </c>
      <c r="L58" s="57">
        <v>3</v>
      </c>
      <c r="M58" s="55">
        <v>6.5217000000000001</v>
      </c>
      <c r="N58" s="56">
        <v>0</v>
      </c>
      <c r="O58" s="55">
        <v>0</v>
      </c>
      <c r="P58" s="56">
        <v>39</v>
      </c>
      <c r="Q58" s="55">
        <v>84.782600000000002</v>
      </c>
      <c r="R58" s="56">
        <v>0</v>
      </c>
      <c r="S58" s="55">
        <v>0</v>
      </c>
      <c r="T58" s="79">
        <v>1</v>
      </c>
      <c r="U58" s="53">
        <v>2.1739000000000002</v>
      </c>
      <c r="V58" s="52">
        <v>2</v>
      </c>
      <c r="W58" s="53">
        <v>4.1666999999999996</v>
      </c>
      <c r="X58" s="28">
        <v>365</v>
      </c>
      <c r="Y58" s="29">
        <v>100</v>
      </c>
      <c r="Z58" s="107"/>
      <c r="AA58" s="107"/>
    </row>
    <row r="59" spans="1:27" s="107" customFormat="1" ht="15" customHeight="1" x14ac:dyDescent="0.2">
      <c r="A59" s="94"/>
      <c r="B59" s="103"/>
      <c r="C59" s="104"/>
      <c r="D59" s="104"/>
      <c r="E59" s="104"/>
      <c r="F59" s="104"/>
      <c r="G59" s="104"/>
      <c r="H59" s="104"/>
      <c r="I59" s="104"/>
      <c r="J59" s="104"/>
      <c r="K59" s="104"/>
      <c r="L59" s="104"/>
      <c r="M59" s="104"/>
      <c r="N59" s="104"/>
      <c r="O59" s="104"/>
      <c r="P59" s="104"/>
      <c r="Q59" s="104"/>
      <c r="R59" s="104"/>
      <c r="S59" s="104"/>
      <c r="T59" s="104"/>
      <c r="U59" s="104"/>
      <c r="V59" s="105"/>
      <c r="W59" s="106"/>
      <c r="X59" s="104"/>
      <c r="Y59" s="104"/>
    </row>
    <row r="60" spans="1:27" s="107" customFormat="1" ht="15" customHeight="1" x14ac:dyDescent="0.2">
      <c r="A60" s="94"/>
      <c r="B60" s="103" t="s">
        <v>78</v>
      </c>
      <c r="C60" s="105"/>
      <c r="D60" s="105"/>
      <c r="E60" s="105"/>
      <c r="F60" s="105"/>
      <c r="G60" s="105"/>
      <c r="H60" s="104"/>
      <c r="I60" s="104"/>
      <c r="J60" s="104"/>
      <c r="K60" s="104"/>
      <c r="L60" s="104"/>
      <c r="M60" s="104"/>
      <c r="N60" s="104"/>
      <c r="O60" s="104"/>
      <c r="P60" s="104"/>
      <c r="Q60" s="104"/>
      <c r="R60" s="104"/>
      <c r="S60" s="104"/>
      <c r="T60" s="104"/>
      <c r="U60" s="104"/>
      <c r="V60" s="105"/>
      <c r="W60" s="105"/>
      <c r="X60" s="104"/>
      <c r="Y60" s="104"/>
    </row>
    <row r="61" spans="1:27" s="107" customFormat="1" ht="15" customHeight="1" x14ac:dyDescent="0.2">
      <c r="A61" s="94"/>
      <c r="B61" s="108" t="s">
        <v>77</v>
      </c>
      <c r="C61" s="105"/>
      <c r="D61" s="105"/>
      <c r="E61" s="105"/>
      <c r="F61" s="105"/>
      <c r="G61" s="105"/>
      <c r="H61" s="104"/>
      <c r="I61" s="104"/>
      <c r="J61" s="104"/>
      <c r="K61" s="104"/>
      <c r="L61" s="104"/>
      <c r="M61" s="104"/>
      <c r="N61" s="104"/>
      <c r="O61" s="104"/>
      <c r="P61" s="104"/>
      <c r="Q61" s="104"/>
      <c r="R61" s="104"/>
      <c r="S61" s="104"/>
      <c r="T61" s="104"/>
      <c r="U61" s="104"/>
      <c r="V61" s="105"/>
      <c r="W61" s="105"/>
      <c r="X61" s="104"/>
      <c r="Y61" s="104"/>
    </row>
    <row r="62" spans="1:27" s="107" customFormat="1" ht="15" customHeight="1" x14ac:dyDescent="0.2">
      <c r="A62" s="94"/>
      <c r="B62" s="108" t="s">
        <v>76</v>
      </c>
      <c r="C62" s="105"/>
      <c r="D62" s="105"/>
      <c r="E62" s="105"/>
      <c r="F62" s="105"/>
      <c r="G62" s="105"/>
      <c r="H62" s="104"/>
      <c r="I62" s="104"/>
      <c r="J62" s="104"/>
      <c r="K62" s="104"/>
      <c r="L62" s="104"/>
      <c r="M62" s="104"/>
      <c r="N62" s="104"/>
      <c r="O62" s="104"/>
      <c r="P62" s="104"/>
      <c r="Q62" s="104"/>
      <c r="R62" s="104"/>
      <c r="S62" s="104"/>
      <c r="T62" s="104"/>
      <c r="U62" s="104"/>
      <c r="V62" s="105"/>
      <c r="W62" s="105"/>
      <c r="X62" s="104"/>
      <c r="Y62" s="104"/>
    </row>
    <row r="63" spans="1:27" s="107" customFormat="1" ht="15" customHeight="1" x14ac:dyDescent="0.2">
      <c r="A63" s="94"/>
      <c r="B63" s="108" t="str">
        <f>CONCATENATE("NOTE: Table reads (for US Totals):  Of all ", C68," public school female students with disabilities who received ", LOWER(A7), ", ",D68," (",TEXT(E7,"0.0"),"%) were served solely under Section 504 and ", F68," (",TEXT(G7,"0.0"),"%) were served under IDEA.")</f>
        <v>NOTE: Table reads (for US Totals):  Of all 57,534 public school female students with disabilities who received more than one out-of-school suspension, 5,980 (10.4%) were served solely under Section 504 and 51,554 (89.6%) were served under IDEA.</v>
      </c>
      <c r="C63" s="105"/>
      <c r="D63" s="105"/>
      <c r="E63" s="105"/>
      <c r="F63" s="105"/>
      <c r="G63" s="105"/>
      <c r="H63" s="104"/>
      <c r="I63" s="104"/>
      <c r="J63" s="104"/>
      <c r="K63" s="104"/>
      <c r="L63" s="104"/>
      <c r="M63" s="104"/>
      <c r="N63" s="104"/>
      <c r="O63" s="104"/>
      <c r="P63" s="104"/>
      <c r="Q63" s="104"/>
      <c r="R63" s="104"/>
      <c r="S63" s="104"/>
      <c r="T63" s="104"/>
      <c r="U63" s="104"/>
      <c r="V63" s="105"/>
      <c r="W63" s="106"/>
      <c r="X63" s="104"/>
      <c r="Y63" s="104"/>
    </row>
    <row r="64" spans="1:27" s="107" customFormat="1" ht="15" customHeight="1" x14ac:dyDescent="0.2">
      <c r="A64" s="94"/>
      <c r="B64" s="108" t="str">
        <f>CONCATENATE("            Table reads (for US Race/Ethnicity):  Of all ",TEXT(F7,"#,##0")," public school female students with disabilities served under IDEA who received ",LOWER(A7), ", ",TEXT(H7,"#,##0")," (",TEXT(I7,"0.0"),"%) were American Indian or Alaska Native.")</f>
        <v xml:space="preserve">            Table reads (for US Race/Ethnicity):  Of all 51,554 public school female students with disabilities served under IDEA who received more than one out-of-school suspension, 775 (1.5%) were American Indian or Alaska Native.</v>
      </c>
      <c r="C64" s="105"/>
      <c r="D64" s="105"/>
      <c r="E64" s="105"/>
      <c r="F64" s="105"/>
      <c r="G64" s="105"/>
      <c r="H64" s="104"/>
      <c r="I64" s="104"/>
      <c r="J64" s="104"/>
      <c r="K64" s="104"/>
      <c r="L64" s="104"/>
      <c r="M64" s="104"/>
      <c r="N64" s="104"/>
      <c r="O64" s="104"/>
      <c r="P64" s="104"/>
      <c r="Q64" s="104"/>
      <c r="R64" s="104"/>
      <c r="S64" s="104"/>
      <c r="T64" s="104"/>
      <c r="U64" s="104"/>
      <c r="V64" s="105"/>
      <c r="W64" s="105"/>
      <c r="X64" s="104"/>
      <c r="Y64" s="104"/>
    </row>
    <row r="65" spans="1:25" s="107" customFormat="1" ht="15" customHeight="1" x14ac:dyDescent="0.2">
      <c r="A65" s="94"/>
      <c r="B65" s="161" t="s">
        <v>74</v>
      </c>
      <c r="C65" s="161"/>
      <c r="D65" s="161"/>
      <c r="E65" s="161"/>
      <c r="F65" s="161"/>
      <c r="G65" s="161"/>
      <c r="H65" s="161"/>
      <c r="I65" s="161"/>
      <c r="J65" s="161"/>
      <c r="K65" s="161"/>
      <c r="L65" s="161"/>
      <c r="M65" s="161"/>
      <c r="N65" s="161"/>
      <c r="O65" s="161"/>
      <c r="P65" s="161"/>
      <c r="Q65" s="161"/>
      <c r="R65" s="161"/>
      <c r="S65" s="161"/>
      <c r="T65" s="161"/>
      <c r="U65" s="161"/>
      <c r="V65" s="161"/>
      <c r="W65" s="161"/>
      <c r="X65" s="104"/>
      <c r="Y65" s="104"/>
    </row>
    <row r="66" spans="1:25" s="107" customFormat="1" ht="14.1" customHeight="1" x14ac:dyDescent="0.2">
      <c r="A66" s="95"/>
      <c r="B66" s="161" t="s">
        <v>75</v>
      </c>
      <c r="C66" s="161"/>
      <c r="D66" s="161"/>
      <c r="E66" s="161"/>
      <c r="F66" s="161"/>
      <c r="G66" s="161"/>
      <c r="H66" s="161"/>
      <c r="I66" s="161"/>
      <c r="J66" s="161"/>
      <c r="K66" s="161"/>
      <c r="L66" s="161"/>
      <c r="M66" s="161"/>
      <c r="N66" s="161"/>
      <c r="O66" s="161"/>
      <c r="P66" s="161"/>
      <c r="Q66" s="161"/>
      <c r="R66" s="161"/>
      <c r="S66" s="161"/>
      <c r="T66" s="161"/>
      <c r="U66" s="161"/>
      <c r="V66" s="161"/>
      <c r="W66" s="161"/>
      <c r="X66" s="109"/>
      <c r="Y66" s="34"/>
    </row>
    <row r="67" spans="1:25" s="95" customFormat="1" ht="15" customHeight="1" x14ac:dyDescent="0.2">
      <c r="A67" s="96"/>
      <c r="B67" s="99"/>
      <c r="C67" s="99"/>
      <c r="D67" s="99"/>
      <c r="E67" s="99"/>
      <c r="F67" s="99"/>
      <c r="G67" s="99"/>
      <c r="H67" s="99"/>
      <c r="I67" s="99"/>
      <c r="J67" s="99"/>
      <c r="K67" s="99"/>
      <c r="L67" s="99"/>
      <c r="M67" s="99"/>
      <c r="N67" s="99"/>
      <c r="O67" s="99"/>
      <c r="P67" s="99"/>
      <c r="Q67" s="99"/>
      <c r="R67" s="99"/>
      <c r="S67" s="99"/>
      <c r="T67" s="99"/>
      <c r="U67" s="99"/>
      <c r="V67" s="61"/>
      <c r="W67" s="62"/>
      <c r="X67" s="99"/>
      <c r="Y67" s="99"/>
    </row>
    <row r="68" spans="1:25" s="95" customFormat="1" x14ac:dyDescent="0.2">
      <c r="A68" s="96"/>
      <c r="B68" s="110"/>
      <c r="C68" s="60" t="str">
        <f>IF(ISTEXT(C7),LEFT(C7,3),TEXT(C7,"#,##0"))</f>
        <v>57,534</v>
      </c>
      <c r="D68" s="60" t="str">
        <f>IF(ISTEXT(D7),LEFT(D7,3),TEXT(D7,"#,##0"))</f>
        <v>5,980</v>
      </c>
      <c r="E68" s="60"/>
      <c r="F68" s="60" t="str">
        <f>IF(ISTEXT(F7),LEFT(F7,3),TEXT(F7,"#,##0"))</f>
        <v>51,554</v>
      </c>
      <c r="G68" s="60"/>
      <c r="H68" s="60" t="str">
        <f>IF(ISTEXT(H7),LEFT(H7,3),TEXT(H7,"#,##0"))</f>
        <v>775</v>
      </c>
      <c r="I68" s="61"/>
      <c r="J68" s="61"/>
      <c r="K68" s="61"/>
      <c r="L68" s="61"/>
      <c r="M68" s="61"/>
      <c r="N68" s="61"/>
      <c r="O68" s="61"/>
      <c r="P68" s="61"/>
      <c r="Q68" s="61"/>
      <c r="R68" s="61"/>
      <c r="S68" s="61"/>
      <c r="T68" s="61"/>
      <c r="U68" s="61"/>
      <c r="V68" s="61"/>
      <c r="W68" s="62"/>
      <c r="X68" s="99"/>
      <c r="Y68" s="99"/>
    </row>
    <row r="69" spans="1:25" s="62" customFormat="1" ht="15" customHeight="1" x14ac:dyDescent="0.2">
      <c r="B69" s="99"/>
      <c r="C69" s="99"/>
      <c r="D69" s="99"/>
      <c r="E69" s="99"/>
      <c r="F69" s="99"/>
      <c r="G69" s="99"/>
      <c r="H69" s="99"/>
      <c r="I69" s="99"/>
      <c r="J69" s="99"/>
      <c r="K69" s="99"/>
      <c r="L69" s="99"/>
      <c r="M69" s="99"/>
      <c r="N69" s="99"/>
      <c r="O69" s="99"/>
      <c r="P69" s="99"/>
      <c r="Q69" s="99"/>
      <c r="R69" s="99"/>
      <c r="S69" s="99"/>
      <c r="T69" s="99"/>
      <c r="U69" s="99"/>
      <c r="V69" s="61"/>
      <c r="X69" s="61"/>
      <c r="Y69" s="61"/>
    </row>
  </sheetData>
  <mergeCells count="18">
    <mergeCell ref="B65:W65"/>
    <mergeCell ref="B66:W66"/>
    <mergeCell ref="X4:X5"/>
    <mergeCell ref="Y4:Y5"/>
    <mergeCell ref="H5:I5"/>
    <mergeCell ref="J5:K5"/>
    <mergeCell ref="L5:M5"/>
    <mergeCell ref="N5:O5"/>
    <mergeCell ref="P5:Q5"/>
    <mergeCell ref="R5:S5"/>
    <mergeCell ref="T5:U5"/>
    <mergeCell ref="B2:W2"/>
    <mergeCell ref="B4:B5"/>
    <mergeCell ref="C4:C5"/>
    <mergeCell ref="D4:E5"/>
    <mergeCell ref="F4:G5"/>
    <mergeCell ref="H4:U4"/>
    <mergeCell ref="V4:W5"/>
  </mergeCells>
  <pageMargins left="0.7" right="0.7" top="0.75" bottom="0.75" header="0.3" footer="0.3"/>
  <pageSetup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showGridLines="0" zoomScale="80" zoomScaleNormal="80" workbookViewId="0"/>
  </sheetViews>
  <sheetFormatPr defaultColWidth="10.140625" defaultRowHeight="15" customHeight="1" x14ac:dyDescent="0.2"/>
  <cols>
    <col min="1" max="1" width="2.85546875" style="37" customWidth="1"/>
    <col min="2" max="2" width="18.28515625" style="6" customWidth="1"/>
    <col min="3" max="17" width="12.7109375" style="6" customWidth="1"/>
    <col min="18" max="18" width="12.7109375" style="5" customWidth="1"/>
    <col min="19" max="19" width="12.7109375" style="38" customWidth="1"/>
    <col min="20" max="21" width="12.7109375" style="6" customWidth="1"/>
    <col min="22" max="16384" width="10.140625" style="39"/>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118" t="str">
        <f>CONCATENATE("Number and percentage of public school students without disabilities receiving ",LOWER(A7), " by race/ethnicity and English proficiency, by state: School Year 2015-16")</f>
        <v>Number and percentage of public school students without disabilities receiving more than one out-of-school suspension by race/ethnicity and English proficiency, by state: School Year 2015-16</v>
      </c>
      <c r="C2" s="118"/>
      <c r="D2" s="118"/>
      <c r="E2" s="118"/>
      <c r="F2" s="118"/>
      <c r="G2" s="118"/>
      <c r="H2" s="118"/>
      <c r="I2" s="118"/>
      <c r="J2" s="118"/>
      <c r="K2" s="118"/>
      <c r="L2" s="118"/>
      <c r="M2" s="118"/>
      <c r="N2" s="118"/>
      <c r="O2" s="118"/>
      <c r="P2" s="118"/>
      <c r="Q2" s="118"/>
      <c r="R2" s="118"/>
      <c r="S2" s="118"/>
      <c r="T2" s="118"/>
      <c r="U2" s="118"/>
      <c r="V2" s="118"/>
      <c r="W2" s="11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121" t="s">
        <v>0</v>
      </c>
      <c r="C4" s="123" t="s">
        <v>85</v>
      </c>
      <c r="D4" s="136" t="s">
        <v>84</v>
      </c>
      <c r="E4" s="137"/>
      <c r="F4" s="137"/>
      <c r="G4" s="137"/>
      <c r="H4" s="137"/>
      <c r="I4" s="137"/>
      <c r="J4" s="137"/>
      <c r="K4" s="137"/>
      <c r="L4" s="137"/>
      <c r="M4" s="137"/>
      <c r="N4" s="137"/>
      <c r="O4" s="137"/>
      <c r="P4" s="137"/>
      <c r="Q4" s="138"/>
      <c r="R4" s="125" t="s">
        <v>83</v>
      </c>
      <c r="S4" s="126"/>
      <c r="T4" s="119" t="s">
        <v>5</v>
      </c>
      <c r="U4" s="129" t="s">
        <v>6</v>
      </c>
    </row>
    <row r="5" spans="1:23" s="12" customFormat="1" ht="24.95" customHeight="1" x14ac:dyDescent="0.2">
      <c r="A5" s="11"/>
      <c r="B5" s="122"/>
      <c r="C5" s="124"/>
      <c r="D5" s="131" t="s">
        <v>7</v>
      </c>
      <c r="E5" s="132"/>
      <c r="F5" s="133" t="s">
        <v>8</v>
      </c>
      <c r="G5" s="132"/>
      <c r="H5" s="134" t="s">
        <v>9</v>
      </c>
      <c r="I5" s="132"/>
      <c r="J5" s="134" t="s">
        <v>10</v>
      </c>
      <c r="K5" s="132"/>
      <c r="L5" s="134" t="s">
        <v>11</v>
      </c>
      <c r="M5" s="132"/>
      <c r="N5" s="134" t="s">
        <v>12</v>
      </c>
      <c r="O5" s="132"/>
      <c r="P5" s="134" t="s">
        <v>13</v>
      </c>
      <c r="Q5" s="135"/>
      <c r="R5" s="127"/>
      <c r="S5" s="128"/>
      <c r="T5" s="120"/>
      <c r="U5" s="130"/>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677934</v>
      </c>
      <c r="D7" s="72">
        <v>10371</v>
      </c>
      <c r="E7" s="73">
        <v>1.5298</v>
      </c>
      <c r="F7" s="74">
        <v>4652</v>
      </c>
      <c r="G7" s="73">
        <v>0.68620000000000003</v>
      </c>
      <c r="H7" s="74">
        <v>134138</v>
      </c>
      <c r="I7" s="73">
        <v>19.786300000000001</v>
      </c>
      <c r="J7" s="74">
        <v>323267</v>
      </c>
      <c r="K7" s="73">
        <v>47.684100000000001</v>
      </c>
      <c r="L7" s="74">
        <v>177739</v>
      </c>
      <c r="M7" s="73">
        <v>26.217700000000001</v>
      </c>
      <c r="N7" s="75">
        <v>2608</v>
      </c>
      <c r="O7" s="73">
        <v>0.38469999999999999</v>
      </c>
      <c r="P7" s="76">
        <v>25159</v>
      </c>
      <c r="Q7" s="69">
        <v>3.7111299999999998</v>
      </c>
      <c r="R7" s="68">
        <v>44477</v>
      </c>
      <c r="S7" s="69">
        <v>6.5606999999999998</v>
      </c>
      <c r="T7" s="80">
        <v>96360</v>
      </c>
      <c r="U7" s="70">
        <v>99.977999999999994</v>
      </c>
    </row>
    <row r="8" spans="1:23" s="24" customFormat="1" ht="15" customHeight="1" x14ac:dyDescent="0.2">
      <c r="A8" s="22" t="s">
        <v>19</v>
      </c>
      <c r="B8" s="65" t="s">
        <v>20</v>
      </c>
      <c r="C8" s="40">
        <v>19999</v>
      </c>
      <c r="D8" s="41">
        <v>87</v>
      </c>
      <c r="E8" s="43">
        <v>0.435</v>
      </c>
      <c r="F8" s="45">
        <v>37</v>
      </c>
      <c r="G8" s="43">
        <v>0.185</v>
      </c>
      <c r="H8" s="44">
        <v>308</v>
      </c>
      <c r="I8" s="43">
        <v>1.5401</v>
      </c>
      <c r="J8" s="45">
        <v>15308</v>
      </c>
      <c r="K8" s="43">
        <v>76.543800000000005</v>
      </c>
      <c r="L8" s="45">
        <v>4107</v>
      </c>
      <c r="M8" s="43">
        <v>20.536000000000001</v>
      </c>
      <c r="N8" s="45">
        <v>8</v>
      </c>
      <c r="O8" s="43">
        <v>0.04</v>
      </c>
      <c r="P8" s="49">
        <v>144</v>
      </c>
      <c r="Q8" s="42">
        <v>0.72004000000000001</v>
      </c>
      <c r="R8" s="41">
        <v>194</v>
      </c>
      <c r="S8" s="42">
        <v>0.97</v>
      </c>
      <c r="T8" s="25">
        <v>1400</v>
      </c>
      <c r="U8" s="47">
        <v>100</v>
      </c>
    </row>
    <row r="9" spans="1:23" s="24" customFormat="1" ht="15" customHeight="1" x14ac:dyDescent="0.2">
      <c r="A9" s="22" t="s">
        <v>19</v>
      </c>
      <c r="B9" s="66" t="s">
        <v>21</v>
      </c>
      <c r="C9" s="64">
        <v>1851</v>
      </c>
      <c r="D9" s="72">
        <v>995</v>
      </c>
      <c r="E9" s="73">
        <v>53.7547</v>
      </c>
      <c r="F9" s="74">
        <v>14</v>
      </c>
      <c r="G9" s="73">
        <v>0.75629999999999997</v>
      </c>
      <c r="H9" s="74">
        <v>90</v>
      </c>
      <c r="I9" s="73">
        <v>4.8621999999999996</v>
      </c>
      <c r="J9" s="75">
        <v>114</v>
      </c>
      <c r="K9" s="73">
        <v>6.1588000000000003</v>
      </c>
      <c r="L9" s="75">
        <v>423</v>
      </c>
      <c r="M9" s="73">
        <v>22.852499999999999</v>
      </c>
      <c r="N9" s="74">
        <v>67</v>
      </c>
      <c r="O9" s="73">
        <v>3.6196999999999999</v>
      </c>
      <c r="P9" s="77">
        <v>148</v>
      </c>
      <c r="Q9" s="69">
        <v>7.9956800000000001</v>
      </c>
      <c r="R9" s="71">
        <v>420</v>
      </c>
      <c r="S9" s="69">
        <v>22.6904</v>
      </c>
      <c r="T9" s="80">
        <v>503</v>
      </c>
      <c r="U9" s="70">
        <v>100</v>
      </c>
    </row>
    <row r="10" spans="1:23" s="24" customFormat="1" ht="15" customHeight="1" x14ac:dyDescent="0.2">
      <c r="A10" s="22" t="s">
        <v>19</v>
      </c>
      <c r="B10" s="65" t="s">
        <v>22</v>
      </c>
      <c r="C10" s="40">
        <v>15297</v>
      </c>
      <c r="D10" s="48">
        <v>1442</v>
      </c>
      <c r="E10" s="43">
        <v>9.4267000000000003</v>
      </c>
      <c r="F10" s="45">
        <v>122</v>
      </c>
      <c r="G10" s="43">
        <v>0.79749999999999999</v>
      </c>
      <c r="H10" s="44">
        <v>6877</v>
      </c>
      <c r="I10" s="43">
        <v>44.956499999999998</v>
      </c>
      <c r="J10" s="45">
        <v>2220</v>
      </c>
      <c r="K10" s="43">
        <v>14.512600000000001</v>
      </c>
      <c r="L10" s="44">
        <v>4168</v>
      </c>
      <c r="M10" s="43">
        <v>27.247199999999999</v>
      </c>
      <c r="N10" s="44">
        <v>36</v>
      </c>
      <c r="O10" s="43">
        <v>0.23530000000000001</v>
      </c>
      <c r="P10" s="46">
        <v>432</v>
      </c>
      <c r="Q10" s="42">
        <v>2.8240799999999999</v>
      </c>
      <c r="R10" s="48">
        <v>851</v>
      </c>
      <c r="S10" s="42">
        <v>5.5632000000000001</v>
      </c>
      <c r="T10" s="25">
        <v>1977</v>
      </c>
      <c r="U10" s="47">
        <v>100</v>
      </c>
    </row>
    <row r="11" spans="1:23" s="24" customFormat="1" ht="15" customHeight="1" x14ac:dyDescent="0.2">
      <c r="A11" s="22" t="s">
        <v>19</v>
      </c>
      <c r="B11" s="66" t="s">
        <v>23</v>
      </c>
      <c r="C11" s="64">
        <v>9840</v>
      </c>
      <c r="D11" s="72">
        <v>40</v>
      </c>
      <c r="E11" s="73">
        <v>0.40649999999999997</v>
      </c>
      <c r="F11" s="75">
        <v>27</v>
      </c>
      <c r="G11" s="73">
        <v>0.27439999999999998</v>
      </c>
      <c r="H11" s="74">
        <v>623</v>
      </c>
      <c r="I11" s="73">
        <v>6.3312999999999997</v>
      </c>
      <c r="J11" s="74">
        <v>5660</v>
      </c>
      <c r="K11" s="73">
        <v>57.520299999999999</v>
      </c>
      <c r="L11" s="74">
        <v>3143</v>
      </c>
      <c r="M11" s="73">
        <v>31.941099999999999</v>
      </c>
      <c r="N11" s="74">
        <v>52</v>
      </c>
      <c r="O11" s="73">
        <v>0.52849999999999997</v>
      </c>
      <c r="P11" s="77">
        <v>295</v>
      </c>
      <c r="Q11" s="69">
        <v>2.99797</v>
      </c>
      <c r="R11" s="71">
        <v>447</v>
      </c>
      <c r="S11" s="69">
        <v>4.5427</v>
      </c>
      <c r="T11" s="80">
        <v>1092</v>
      </c>
      <c r="U11" s="70">
        <v>100</v>
      </c>
    </row>
    <row r="12" spans="1:23" s="24" customFormat="1" ht="15" customHeight="1" x14ac:dyDescent="0.2">
      <c r="A12" s="22" t="s">
        <v>19</v>
      </c>
      <c r="B12" s="65" t="s">
        <v>24</v>
      </c>
      <c r="C12" s="40">
        <v>49802</v>
      </c>
      <c r="D12" s="41">
        <v>652</v>
      </c>
      <c r="E12" s="43">
        <v>1.3091999999999999</v>
      </c>
      <c r="F12" s="44">
        <v>1164</v>
      </c>
      <c r="G12" s="43">
        <v>2.3372999999999999</v>
      </c>
      <c r="H12" s="45">
        <v>26353</v>
      </c>
      <c r="I12" s="43">
        <v>52.915500000000002</v>
      </c>
      <c r="J12" s="45">
        <v>9745</v>
      </c>
      <c r="K12" s="43">
        <v>19.567499999999999</v>
      </c>
      <c r="L12" s="45">
        <v>9618</v>
      </c>
      <c r="M12" s="43">
        <v>19.3125</v>
      </c>
      <c r="N12" s="44">
        <v>327</v>
      </c>
      <c r="O12" s="43">
        <v>0.65659999999999996</v>
      </c>
      <c r="P12" s="49">
        <v>1943</v>
      </c>
      <c r="Q12" s="42">
        <v>3.9014500000000001</v>
      </c>
      <c r="R12" s="48">
        <v>9174</v>
      </c>
      <c r="S12" s="42">
        <v>18.4209</v>
      </c>
      <c r="T12" s="25">
        <v>10138</v>
      </c>
      <c r="U12" s="47">
        <v>100</v>
      </c>
    </row>
    <row r="13" spans="1:23" s="24" customFormat="1" ht="15" customHeight="1" x14ac:dyDescent="0.2">
      <c r="A13" s="22" t="s">
        <v>19</v>
      </c>
      <c r="B13" s="66" t="s">
        <v>25</v>
      </c>
      <c r="C13" s="64">
        <v>9149</v>
      </c>
      <c r="D13" s="72">
        <v>114</v>
      </c>
      <c r="E13" s="73">
        <v>1.246</v>
      </c>
      <c r="F13" s="75">
        <v>79</v>
      </c>
      <c r="G13" s="73">
        <v>0.86350000000000005</v>
      </c>
      <c r="H13" s="74">
        <v>4199</v>
      </c>
      <c r="I13" s="73">
        <v>45.895699999999998</v>
      </c>
      <c r="J13" s="75">
        <v>1154</v>
      </c>
      <c r="K13" s="73">
        <v>12.6134</v>
      </c>
      <c r="L13" s="74">
        <v>3187</v>
      </c>
      <c r="M13" s="73">
        <v>34.834400000000002</v>
      </c>
      <c r="N13" s="74">
        <v>23</v>
      </c>
      <c r="O13" s="73">
        <v>0.25140000000000001</v>
      </c>
      <c r="P13" s="76">
        <v>393</v>
      </c>
      <c r="Q13" s="69">
        <v>4.2955500000000004</v>
      </c>
      <c r="R13" s="72">
        <v>1670</v>
      </c>
      <c r="S13" s="69">
        <v>18.253399999999999</v>
      </c>
      <c r="T13" s="80">
        <v>1868</v>
      </c>
      <c r="U13" s="70">
        <v>100</v>
      </c>
    </row>
    <row r="14" spans="1:23" s="24" customFormat="1" ht="15" customHeight="1" x14ac:dyDescent="0.2">
      <c r="A14" s="22" t="s">
        <v>19</v>
      </c>
      <c r="B14" s="65" t="s">
        <v>26</v>
      </c>
      <c r="C14" s="50">
        <v>4526</v>
      </c>
      <c r="D14" s="41">
        <v>8</v>
      </c>
      <c r="E14" s="43">
        <v>0.17680000000000001</v>
      </c>
      <c r="F14" s="45">
        <v>28</v>
      </c>
      <c r="G14" s="43">
        <v>0.61860000000000004</v>
      </c>
      <c r="H14" s="44">
        <v>1730</v>
      </c>
      <c r="I14" s="43">
        <v>38.223599999999998</v>
      </c>
      <c r="J14" s="44">
        <v>1869</v>
      </c>
      <c r="K14" s="43">
        <v>41.294699999999999</v>
      </c>
      <c r="L14" s="44">
        <v>787</v>
      </c>
      <c r="M14" s="43">
        <v>17.388400000000001</v>
      </c>
      <c r="N14" s="45">
        <v>3</v>
      </c>
      <c r="O14" s="43">
        <v>6.6299999999999998E-2</v>
      </c>
      <c r="P14" s="46">
        <v>101</v>
      </c>
      <c r="Q14" s="42">
        <v>2.2315499999999999</v>
      </c>
      <c r="R14" s="48">
        <v>370</v>
      </c>
      <c r="S14" s="42">
        <v>8.1750000000000007</v>
      </c>
      <c r="T14" s="25">
        <v>1238</v>
      </c>
      <c r="U14" s="47">
        <v>100</v>
      </c>
    </row>
    <row r="15" spans="1:23" s="24" customFormat="1" ht="15" customHeight="1" x14ac:dyDescent="0.2">
      <c r="A15" s="22" t="s">
        <v>19</v>
      </c>
      <c r="B15" s="66" t="s">
        <v>27</v>
      </c>
      <c r="C15" s="67">
        <v>3504</v>
      </c>
      <c r="D15" s="72">
        <v>11</v>
      </c>
      <c r="E15" s="73">
        <v>0.31390000000000001</v>
      </c>
      <c r="F15" s="74">
        <v>8</v>
      </c>
      <c r="G15" s="73">
        <v>0.2283</v>
      </c>
      <c r="H15" s="74">
        <v>398</v>
      </c>
      <c r="I15" s="73">
        <v>11.3584</v>
      </c>
      <c r="J15" s="75">
        <v>2361</v>
      </c>
      <c r="K15" s="73">
        <v>67.380099999999999</v>
      </c>
      <c r="L15" s="74">
        <v>637</v>
      </c>
      <c r="M15" s="73">
        <v>18.179200000000002</v>
      </c>
      <c r="N15" s="75">
        <v>2</v>
      </c>
      <c r="O15" s="73">
        <v>5.7099999999999998E-2</v>
      </c>
      <c r="P15" s="76">
        <v>87</v>
      </c>
      <c r="Q15" s="69">
        <v>2.4828800000000002</v>
      </c>
      <c r="R15" s="71">
        <v>112</v>
      </c>
      <c r="S15" s="69">
        <v>3.1962999999999999</v>
      </c>
      <c r="T15" s="80">
        <v>235</v>
      </c>
      <c r="U15" s="70">
        <v>100</v>
      </c>
    </row>
    <row r="16" spans="1:23" s="24" customFormat="1" ht="15" customHeight="1" x14ac:dyDescent="0.2">
      <c r="A16" s="22" t="s">
        <v>19</v>
      </c>
      <c r="B16" s="65" t="s">
        <v>28</v>
      </c>
      <c r="C16" s="50">
        <v>1828</v>
      </c>
      <c r="D16" s="48">
        <v>1</v>
      </c>
      <c r="E16" s="43">
        <v>5.4699999999999999E-2</v>
      </c>
      <c r="F16" s="44">
        <v>1</v>
      </c>
      <c r="G16" s="43">
        <v>5.4699999999999999E-2</v>
      </c>
      <c r="H16" s="45">
        <v>76</v>
      </c>
      <c r="I16" s="43">
        <v>4.1574999999999998</v>
      </c>
      <c r="J16" s="44">
        <v>1733</v>
      </c>
      <c r="K16" s="43">
        <v>94.803100000000001</v>
      </c>
      <c r="L16" s="45">
        <v>10</v>
      </c>
      <c r="M16" s="43">
        <v>0.54700000000000004</v>
      </c>
      <c r="N16" s="44">
        <v>2</v>
      </c>
      <c r="O16" s="43">
        <v>0.1094</v>
      </c>
      <c r="P16" s="46">
        <v>5</v>
      </c>
      <c r="Q16" s="42">
        <v>0.27351999999999999</v>
      </c>
      <c r="R16" s="41">
        <v>35</v>
      </c>
      <c r="S16" s="42">
        <v>1.9147000000000001</v>
      </c>
      <c r="T16" s="25">
        <v>221</v>
      </c>
      <c r="U16" s="47">
        <v>100</v>
      </c>
    </row>
    <row r="17" spans="1:21" s="24" customFormat="1" ht="15" customHeight="1" x14ac:dyDescent="0.2">
      <c r="A17" s="22" t="s">
        <v>19</v>
      </c>
      <c r="B17" s="66" t="s">
        <v>29</v>
      </c>
      <c r="C17" s="64">
        <v>41627</v>
      </c>
      <c r="D17" s="72">
        <v>127</v>
      </c>
      <c r="E17" s="73">
        <v>0.30509999999999998</v>
      </c>
      <c r="F17" s="75">
        <v>116</v>
      </c>
      <c r="G17" s="73">
        <v>0.2787</v>
      </c>
      <c r="H17" s="74">
        <v>8352</v>
      </c>
      <c r="I17" s="73">
        <v>20.0639</v>
      </c>
      <c r="J17" s="75">
        <v>20342</v>
      </c>
      <c r="K17" s="73">
        <v>48.8673</v>
      </c>
      <c r="L17" s="75">
        <v>10954</v>
      </c>
      <c r="M17" s="73">
        <v>26.314699999999998</v>
      </c>
      <c r="N17" s="75">
        <v>32</v>
      </c>
      <c r="O17" s="73">
        <v>7.6899999999999996E-2</v>
      </c>
      <c r="P17" s="77">
        <v>1704</v>
      </c>
      <c r="Q17" s="69">
        <v>4.0934999999999997</v>
      </c>
      <c r="R17" s="72">
        <v>2234</v>
      </c>
      <c r="S17" s="69">
        <v>5.3666999999999998</v>
      </c>
      <c r="T17" s="80">
        <v>3952</v>
      </c>
      <c r="U17" s="70">
        <v>100</v>
      </c>
    </row>
    <row r="18" spans="1:21" s="24" customFormat="1" ht="15" customHeight="1" x14ac:dyDescent="0.2">
      <c r="A18" s="22" t="s">
        <v>19</v>
      </c>
      <c r="B18" s="65" t="s">
        <v>30</v>
      </c>
      <c r="C18" s="40">
        <v>36035</v>
      </c>
      <c r="D18" s="48">
        <v>42</v>
      </c>
      <c r="E18" s="43">
        <v>0.1166</v>
      </c>
      <c r="F18" s="45">
        <v>132</v>
      </c>
      <c r="G18" s="43">
        <v>0.36630000000000001</v>
      </c>
      <c r="H18" s="45">
        <v>2535</v>
      </c>
      <c r="I18" s="43">
        <v>7.0347999999999997</v>
      </c>
      <c r="J18" s="45">
        <v>27203</v>
      </c>
      <c r="K18" s="43">
        <v>75.490499999999997</v>
      </c>
      <c r="L18" s="45">
        <v>4988</v>
      </c>
      <c r="M18" s="43">
        <v>13.8421</v>
      </c>
      <c r="N18" s="45">
        <v>45</v>
      </c>
      <c r="O18" s="43">
        <v>0.1249</v>
      </c>
      <c r="P18" s="46">
        <v>1090</v>
      </c>
      <c r="Q18" s="42">
        <v>3.0248400000000002</v>
      </c>
      <c r="R18" s="48">
        <v>852</v>
      </c>
      <c r="S18" s="42">
        <v>2.3643999999999998</v>
      </c>
      <c r="T18" s="25">
        <v>2407</v>
      </c>
      <c r="U18" s="47">
        <v>100</v>
      </c>
    </row>
    <row r="19" spans="1:21" s="24" customFormat="1" ht="15" customHeight="1" x14ac:dyDescent="0.2">
      <c r="A19" s="22" t="s">
        <v>19</v>
      </c>
      <c r="B19" s="66" t="s">
        <v>31</v>
      </c>
      <c r="C19" s="64">
        <v>2462</v>
      </c>
      <c r="D19" s="72">
        <v>11</v>
      </c>
      <c r="E19" s="73">
        <v>0.44679999999999997</v>
      </c>
      <c r="F19" s="74">
        <v>451</v>
      </c>
      <c r="G19" s="73">
        <v>18.3184</v>
      </c>
      <c r="H19" s="74">
        <v>217</v>
      </c>
      <c r="I19" s="73">
        <v>8.8140000000000001</v>
      </c>
      <c r="J19" s="74">
        <v>57</v>
      </c>
      <c r="K19" s="73">
        <v>2.3151999999999999</v>
      </c>
      <c r="L19" s="74">
        <v>217</v>
      </c>
      <c r="M19" s="73">
        <v>8.8140000000000001</v>
      </c>
      <c r="N19" s="74">
        <v>1329</v>
      </c>
      <c r="O19" s="73">
        <v>53.980499999999999</v>
      </c>
      <c r="P19" s="76">
        <v>180</v>
      </c>
      <c r="Q19" s="69">
        <v>7.3111300000000004</v>
      </c>
      <c r="R19" s="72">
        <v>506</v>
      </c>
      <c r="S19" s="69">
        <v>20.552399999999999</v>
      </c>
      <c r="T19" s="80">
        <v>290</v>
      </c>
      <c r="U19" s="70">
        <v>100</v>
      </c>
    </row>
    <row r="20" spans="1:21" s="24" customFormat="1" ht="15" customHeight="1" x14ac:dyDescent="0.2">
      <c r="A20" s="22" t="s">
        <v>19</v>
      </c>
      <c r="B20" s="65" t="s">
        <v>32</v>
      </c>
      <c r="C20" s="50">
        <v>1382</v>
      </c>
      <c r="D20" s="48">
        <v>52</v>
      </c>
      <c r="E20" s="43">
        <v>3.7627000000000002</v>
      </c>
      <c r="F20" s="44">
        <v>2</v>
      </c>
      <c r="G20" s="43">
        <v>0.1447</v>
      </c>
      <c r="H20" s="45">
        <v>299</v>
      </c>
      <c r="I20" s="43">
        <v>21.635300000000001</v>
      </c>
      <c r="J20" s="44">
        <v>24</v>
      </c>
      <c r="K20" s="43">
        <v>1.7365999999999999</v>
      </c>
      <c r="L20" s="44">
        <v>940</v>
      </c>
      <c r="M20" s="43">
        <v>68.017399999999995</v>
      </c>
      <c r="N20" s="44">
        <v>6</v>
      </c>
      <c r="O20" s="43">
        <v>0.43419999999999997</v>
      </c>
      <c r="P20" s="46">
        <v>59</v>
      </c>
      <c r="Q20" s="42">
        <v>4.2691800000000004</v>
      </c>
      <c r="R20" s="48">
        <v>45</v>
      </c>
      <c r="S20" s="42">
        <v>3.2562000000000002</v>
      </c>
      <c r="T20" s="25">
        <v>720</v>
      </c>
      <c r="U20" s="47">
        <v>100</v>
      </c>
    </row>
    <row r="21" spans="1:21" s="24" customFormat="1" ht="15" customHeight="1" x14ac:dyDescent="0.2">
      <c r="A21" s="22" t="s">
        <v>19</v>
      </c>
      <c r="B21" s="66" t="s">
        <v>33</v>
      </c>
      <c r="C21" s="64">
        <v>21585</v>
      </c>
      <c r="D21" s="71">
        <v>52</v>
      </c>
      <c r="E21" s="73">
        <v>0.2409</v>
      </c>
      <c r="F21" s="74">
        <v>65</v>
      </c>
      <c r="G21" s="73">
        <v>0.30109999999999998</v>
      </c>
      <c r="H21" s="75">
        <v>3558</v>
      </c>
      <c r="I21" s="73">
        <v>16.483699999999999</v>
      </c>
      <c r="J21" s="74">
        <v>12194</v>
      </c>
      <c r="K21" s="73">
        <v>56.492899999999999</v>
      </c>
      <c r="L21" s="74">
        <v>4799</v>
      </c>
      <c r="M21" s="73">
        <v>22.233000000000001</v>
      </c>
      <c r="N21" s="74">
        <v>16</v>
      </c>
      <c r="O21" s="73">
        <v>7.4099999999999999E-2</v>
      </c>
      <c r="P21" s="77">
        <v>901</v>
      </c>
      <c r="Q21" s="69">
        <v>4.1741999999999999</v>
      </c>
      <c r="R21" s="72">
        <v>806</v>
      </c>
      <c r="S21" s="69">
        <v>3.7341000000000002</v>
      </c>
      <c r="T21" s="80">
        <v>4081</v>
      </c>
      <c r="U21" s="70">
        <v>99.706000000000003</v>
      </c>
    </row>
    <row r="22" spans="1:21" s="24" customFormat="1" ht="15" customHeight="1" x14ac:dyDescent="0.2">
      <c r="A22" s="22" t="s">
        <v>19</v>
      </c>
      <c r="B22" s="65" t="s">
        <v>34</v>
      </c>
      <c r="C22" s="40">
        <v>16885</v>
      </c>
      <c r="D22" s="41">
        <v>26</v>
      </c>
      <c r="E22" s="43">
        <v>0.154</v>
      </c>
      <c r="F22" s="44">
        <v>68</v>
      </c>
      <c r="G22" s="43">
        <v>0.4027</v>
      </c>
      <c r="H22" s="44">
        <v>1584</v>
      </c>
      <c r="I22" s="43">
        <v>9.3811</v>
      </c>
      <c r="J22" s="45">
        <v>8159</v>
      </c>
      <c r="K22" s="43">
        <v>48.320999999999998</v>
      </c>
      <c r="L22" s="45">
        <v>5939</v>
      </c>
      <c r="M22" s="43">
        <v>35.173200000000001</v>
      </c>
      <c r="N22" s="45">
        <v>1</v>
      </c>
      <c r="O22" s="43">
        <v>5.8999999999999999E-3</v>
      </c>
      <c r="P22" s="49">
        <v>1108</v>
      </c>
      <c r="Q22" s="42">
        <v>6.5620399999999997</v>
      </c>
      <c r="R22" s="48">
        <v>703</v>
      </c>
      <c r="S22" s="42">
        <v>4.1635</v>
      </c>
      <c r="T22" s="25">
        <v>1879</v>
      </c>
      <c r="U22" s="47">
        <v>100</v>
      </c>
    </row>
    <row r="23" spans="1:21" s="24" customFormat="1" ht="15" customHeight="1" x14ac:dyDescent="0.2">
      <c r="A23" s="22" t="s">
        <v>19</v>
      </c>
      <c r="B23" s="66" t="s">
        <v>35</v>
      </c>
      <c r="C23" s="64">
        <v>2578</v>
      </c>
      <c r="D23" s="72">
        <v>11</v>
      </c>
      <c r="E23" s="73">
        <v>0.42670000000000002</v>
      </c>
      <c r="F23" s="74">
        <v>11</v>
      </c>
      <c r="G23" s="73">
        <v>0.42670000000000002</v>
      </c>
      <c r="H23" s="74">
        <v>287</v>
      </c>
      <c r="I23" s="73">
        <v>11.1327</v>
      </c>
      <c r="J23" s="74">
        <v>737</v>
      </c>
      <c r="K23" s="73">
        <v>28.588100000000001</v>
      </c>
      <c r="L23" s="74">
        <v>1345</v>
      </c>
      <c r="M23" s="73">
        <v>52.172199999999997</v>
      </c>
      <c r="N23" s="74">
        <v>6</v>
      </c>
      <c r="O23" s="73">
        <v>0.23269999999999999</v>
      </c>
      <c r="P23" s="77">
        <v>181</v>
      </c>
      <c r="Q23" s="69">
        <v>7.02095</v>
      </c>
      <c r="R23" s="71">
        <v>121</v>
      </c>
      <c r="S23" s="69">
        <v>4.6936</v>
      </c>
      <c r="T23" s="80">
        <v>1365</v>
      </c>
      <c r="U23" s="70">
        <v>100</v>
      </c>
    </row>
    <row r="24" spans="1:21" s="24" customFormat="1" ht="15" customHeight="1" x14ac:dyDescent="0.2">
      <c r="A24" s="22" t="s">
        <v>19</v>
      </c>
      <c r="B24" s="65" t="s">
        <v>36</v>
      </c>
      <c r="C24" s="40">
        <v>5414</v>
      </c>
      <c r="D24" s="48">
        <v>83</v>
      </c>
      <c r="E24" s="43">
        <v>1.5330999999999999</v>
      </c>
      <c r="F24" s="45">
        <v>34</v>
      </c>
      <c r="G24" s="43">
        <v>0.628</v>
      </c>
      <c r="H24" s="44">
        <v>1127</v>
      </c>
      <c r="I24" s="43">
        <v>20.816400000000002</v>
      </c>
      <c r="J24" s="45">
        <v>1741</v>
      </c>
      <c r="K24" s="43">
        <v>32.157400000000003</v>
      </c>
      <c r="L24" s="45">
        <v>2012</v>
      </c>
      <c r="M24" s="43">
        <v>37.1629</v>
      </c>
      <c r="N24" s="45">
        <v>8</v>
      </c>
      <c r="O24" s="43">
        <v>0.14779999999999999</v>
      </c>
      <c r="P24" s="49">
        <v>409</v>
      </c>
      <c r="Q24" s="42">
        <v>7.5544900000000004</v>
      </c>
      <c r="R24" s="48">
        <v>597</v>
      </c>
      <c r="S24" s="42">
        <v>11.026999999999999</v>
      </c>
      <c r="T24" s="25">
        <v>1356</v>
      </c>
      <c r="U24" s="47">
        <v>100</v>
      </c>
    </row>
    <row r="25" spans="1:21" s="24" customFormat="1" ht="15" customHeight="1" x14ac:dyDescent="0.2">
      <c r="A25" s="22" t="s">
        <v>19</v>
      </c>
      <c r="B25" s="66" t="s">
        <v>37</v>
      </c>
      <c r="C25" s="67">
        <v>9622</v>
      </c>
      <c r="D25" s="72">
        <v>15</v>
      </c>
      <c r="E25" s="73">
        <v>0.15590000000000001</v>
      </c>
      <c r="F25" s="74">
        <v>28</v>
      </c>
      <c r="G25" s="73">
        <v>0.29099999999999998</v>
      </c>
      <c r="H25" s="74">
        <v>421</v>
      </c>
      <c r="I25" s="73">
        <v>4.3754</v>
      </c>
      <c r="J25" s="74">
        <v>3412</v>
      </c>
      <c r="K25" s="73">
        <v>35.4604</v>
      </c>
      <c r="L25" s="75">
        <v>5300</v>
      </c>
      <c r="M25" s="73">
        <v>55.082099999999997</v>
      </c>
      <c r="N25" s="74">
        <v>8</v>
      </c>
      <c r="O25" s="73">
        <v>8.3099999999999993E-2</v>
      </c>
      <c r="P25" s="77">
        <v>438</v>
      </c>
      <c r="Q25" s="69">
        <v>4.5520699999999996</v>
      </c>
      <c r="R25" s="72">
        <v>180</v>
      </c>
      <c r="S25" s="69">
        <v>1.8707</v>
      </c>
      <c r="T25" s="80">
        <v>1407</v>
      </c>
      <c r="U25" s="70">
        <v>100</v>
      </c>
    </row>
    <row r="26" spans="1:21" s="24" customFormat="1" ht="15" customHeight="1" x14ac:dyDescent="0.2">
      <c r="A26" s="22" t="s">
        <v>19</v>
      </c>
      <c r="B26" s="65" t="s">
        <v>38</v>
      </c>
      <c r="C26" s="40">
        <v>17459</v>
      </c>
      <c r="D26" s="41">
        <v>93</v>
      </c>
      <c r="E26" s="43">
        <v>0.53269999999999995</v>
      </c>
      <c r="F26" s="44">
        <v>35</v>
      </c>
      <c r="G26" s="43">
        <v>0.20050000000000001</v>
      </c>
      <c r="H26" s="44">
        <v>490</v>
      </c>
      <c r="I26" s="43">
        <v>2.8066</v>
      </c>
      <c r="J26" s="45">
        <v>12937</v>
      </c>
      <c r="K26" s="43">
        <v>74.099299999999999</v>
      </c>
      <c r="L26" s="45">
        <v>3634</v>
      </c>
      <c r="M26" s="43">
        <v>20.814499999999999</v>
      </c>
      <c r="N26" s="44">
        <v>5</v>
      </c>
      <c r="O26" s="43">
        <v>2.86E-2</v>
      </c>
      <c r="P26" s="49">
        <v>265</v>
      </c>
      <c r="Q26" s="42">
        <v>1.5178400000000001</v>
      </c>
      <c r="R26" s="41">
        <v>240</v>
      </c>
      <c r="S26" s="42">
        <v>1.3746</v>
      </c>
      <c r="T26" s="25">
        <v>1367</v>
      </c>
      <c r="U26" s="47">
        <v>99.927000000000007</v>
      </c>
    </row>
    <row r="27" spans="1:21" s="24" customFormat="1" ht="15" customHeight="1" x14ac:dyDescent="0.2">
      <c r="A27" s="22" t="s">
        <v>19</v>
      </c>
      <c r="B27" s="66" t="s">
        <v>39</v>
      </c>
      <c r="C27" s="67">
        <v>1127</v>
      </c>
      <c r="D27" s="71">
        <v>13</v>
      </c>
      <c r="E27" s="73">
        <v>1.1535</v>
      </c>
      <c r="F27" s="74">
        <v>5</v>
      </c>
      <c r="G27" s="73">
        <v>0.44369999999999998</v>
      </c>
      <c r="H27" s="74">
        <v>19</v>
      </c>
      <c r="I27" s="73">
        <v>1.6859</v>
      </c>
      <c r="J27" s="74">
        <v>93</v>
      </c>
      <c r="K27" s="73">
        <v>8.2520000000000007</v>
      </c>
      <c r="L27" s="75">
        <v>971</v>
      </c>
      <c r="M27" s="73">
        <v>86.157899999999998</v>
      </c>
      <c r="N27" s="74">
        <v>0</v>
      </c>
      <c r="O27" s="73">
        <v>0</v>
      </c>
      <c r="P27" s="77">
        <v>26</v>
      </c>
      <c r="Q27" s="69">
        <v>2.30701</v>
      </c>
      <c r="R27" s="71">
        <v>64</v>
      </c>
      <c r="S27" s="69">
        <v>5.6787999999999998</v>
      </c>
      <c r="T27" s="80">
        <v>589</v>
      </c>
      <c r="U27" s="70">
        <v>100</v>
      </c>
    </row>
    <row r="28" spans="1:21" s="24" customFormat="1" ht="15" customHeight="1" x14ac:dyDescent="0.2">
      <c r="A28" s="22" t="s">
        <v>19</v>
      </c>
      <c r="B28" s="65" t="s">
        <v>40</v>
      </c>
      <c r="C28" s="50">
        <v>7065</v>
      </c>
      <c r="D28" s="48">
        <v>25</v>
      </c>
      <c r="E28" s="43">
        <v>0.35389999999999999</v>
      </c>
      <c r="F28" s="45">
        <v>39</v>
      </c>
      <c r="G28" s="43">
        <v>0.55200000000000005</v>
      </c>
      <c r="H28" s="45">
        <v>524</v>
      </c>
      <c r="I28" s="43">
        <v>7.4168000000000003</v>
      </c>
      <c r="J28" s="45">
        <v>4811</v>
      </c>
      <c r="K28" s="43">
        <v>68.096199999999996</v>
      </c>
      <c r="L28" s="44">
        <v>1334</v>
      </c>
      <c r="M28" s="43">
        <v>18.881799999999998</v>
      </c>
      <c r="N28" s="45">
        <v>5</v>
      </c>
      <c r="O28" s="43">
        <v>7.0800000000000002E-2</v>
      </c>
      <c r="P28" s="46">
        <v>327</v>
      </c>
      <c r="Q28" s="42">
        <v>4.62845</v>
      </c>
      <c r="R28" s="41">
        <v>205</v>
      </c>
      <c r="S28" s="42">
        <v>2.9016000000000002</v>
      </c>
      <c r="T28" s="25">
        <v>1434</v>
      </c>
      <c r="U28" s="47">
        <v>100</v>
      </c>
    </row>
    <row r="29" spans="1:21" s="24" customFormat="1" ht="15" customHeight="1" x14ac:dyDescent="0.2">
      <c r="A29" s="22" t="s">
        <v>19</v>
      </c>
      <c r="B29" s="66" t="s">
        <v>41</v>
      </c>
      <c r="C29" s="64">
        <v>6770</v>
      </c>
      <c r="D29" s="72">
        <v>15</v>
      </c>
      <c r="E29" s="73">
        <v>0.22159999999999999</v>
      </c>
      <c r="F29" s="74">
        <v>69</v>
      </c>
      <c r="G29" s="73">
        <v>1.0192000000000001</v>
      </c>
      <c r="H29" s="75">
        <v>2506</v>
      </c>
      <c r="I29" s="73">
        <v>37.016199999999998</v>
      </c>
      <c r="J29" s="74">
        <v>1567</v>
      </c>
      <c r="K29" s="73">
        <v>23.1462</v>
      </c>
      <c r="L29" s="75">
        <v>2347</v>
      </c>
      <c r="M29" s="73">
        <v>34.667700000000004</v>
      </c>
      <c r="N29" s="74">
        <v>3</v>
      </c>
      <c r="O29" s="73">
        <v>4.4299999999999999E-2</v>
      </c>
      <c r="P29" s="77">
        <v>263</v>
      </c>
      <c r="Q29" s="69">
        <v>3.8847900000000002</v>
      </c>
      <c r="R29" s="72">
        <v>887</v>
      </c>
      <c r="S29" s="69">
        <v>13.101900000000001</v>
      </c>
      <c r="T29" s="80">
        <v>1873</v>
      </c>
      <c r="U29" s="70">
        <v>100</v>
      </c>
    </row>
    <row r="30" spans="1:21" s="24" customFormat="1" ht="15" customHeight="1" x14ac:dyDescent="0.2">
      <c r="A30" s="22" t="s">
        <v>19</v>
      </c>
      <c r="B30" s="65" t="s">
        <v>42</v>
      </c>
      <c r="C30" s="40">
        <v>37769</v>
      </c>
      <c r="D30" s="48">
        <v>283</v>
      </c>
      <c r="E30" s="43">
        <v>0.74929999999999997</v>
      </c>
      <c r="F30" s="44">
        <v>141</v>
      </c>
      <c r="G30" s="43">
        <v>0.37330000000000002</v>
      </c>
      <c r="H30" s="45">
        <v>2128</v>
      </c>
      <c r="I30" s="43">
        <v>5.6342999999999996</v>
      </c>
      <c r="J30" s="45">
        <v>21239</v>
      </c>
      <c r="K30" s="43">
        <v>56.233899999999998</v>
      </c>
      <c r="L30" s="45">
        <v>12597</v>
      </c>
      <c r="M30" s="43">
        <v>33.352699999999999</v>
      </c>
      <c r="N30" s="45">
        <v>18</v>
      </c>
      <c r="O30" s="43">
        <v>4.7699999999999999E-2</v>
      </c>
      <c r="P30" s="46">
        <v>1363</v>
      </c>
      <c r="Q30" s="42">
        <v>3.6087799999999999</v>
      </c>
      <c r="R30" s="41">
        <v>1552</v>
      </c>
      <c r="S30" s="42">
        <v>4.1092000000000004</v>
      </c>
      <c r="T30" s="25">
        <v>3616</v>
      </c>
      <c r="U30" s="47">
        <v>100</v>
      </c>
    </row>
    <row r="31" spans="1:21" s="24" customFormat="1" ht="15" customHeight="1" x14ac:dyDescent="0.2">
      <c r="A31" s="22" t="s">
        <v>19</v>
      </c>
      <c r="B31" s="66" t="s">
        <v>43</v>
      </c>
      <c r="C31" s="67">
        <v>7470</v>
      </c>
      <c r="D31" s="72">
        <v>396</v>
      </c>
      <c r="E31" s="73">
        <v>5.3011999999999997</v>
      </c>
      <c r="F31" s="75">
        <v>153</v>
      </c>
      <c r="G31" s="73">
        <v>2.0482</v>
      </c>
      <c r="H31" s="74">
        <v>744</v>
      </c>
      <c r="I31" s="73">
        <v>9.9597999999999995</v>
      </c>
      <c r="J31" s="75">
        <v>3568</v>
      </c>
      <c r="K31" s="73">
        <v>47.764400000000002</v>
      </c>
      <c r="L31" s="74">
        <v>2190</v>
      </c>
      <c r="M31" s="73">
        <v>29.317299999999999</v>
      </c>
      <c r="N31" s="74">
        <v>3</v>
      </c>
      <c r="O31" s="73">
        <v>4.02E-2</v>
      </c>
      <c r="P31" s="76">
        <v>416</v>
      </c>
      <c r="Q31" s="69">
        <v>5.5689399999999996</v>
      </c>
      <c r="R31" s="72">
        <v>857</v>
      </c>
      <c r="S31" s="69">
        <v>11.4726</v>
      </c>
      <c r="T31" s="80">
        <v>2170</v>
      </c>
      <c r="U31" s="70">
        <v>99.953999999999994</v>
      </c>
    </row>
    <row r="32" spans="1:21" s="24" customFormat="1" ht="15" customHeight="1" x14ac:dyDescent="0.2">
      <c r="A32" s="22" t="s">
        <v>19</v>
      </c>
      <c r="B32" s="65" t="s">
        <v>44</v>
      </c>
      <c r="C32" s="40">
        <v>15932</v>
      </c>
      <c r="D32" s="41">
        <v>19</v>
      </c>
      <c r="E32" s="43">
        <v>0.1193</v>
      </c>
      <c r="F32" s="45">
        <v>23</v>
      </c>
      <c r="G32" s="43">
        <v>0.1444</v>
      </c>
      <c r="H32" s="45">
        <v>175</v>
      </c>
      <c r="I32" s="43">
        <v>1.0984</v>
      </c>
      <c r="J32" s="45">
        <v>13232</v>
      </c>
      <c r="K32" s="43">
        <v>83.052999999999997</v>
      </c>
      <c r="L32" s="44">
        <v>2400</v>
      </c>
      <c r="M32" s="43">
        <v>15.064</v>
      </c>
      <c r="N32" s="44">
        <v>6</v>
      </c>
      <c r="O32" s="43">
        <v>3.7699999999999997E-2</v>
      </c>
      <c r="P32" s="49">
        <v>77</v>
      </c>
      <c r="Q32" s="42">
        <v>0.48330000000000001</v>
      </c>
      <c r="R32" s="48">
        <v>87</v>
      </c>
      <c r="S32" s="42">
        <v>0.54610000000000003</v>
      </c>
      <c r="T32" s="25">
        <v>978</v>
      </c>
      <c r="U32" s="47">
        <v>100</v>
      </c>
    </row>
    <row r="33" spans="1:21" s="24" customFormat="1" ht="15" customHeight="1" x14ac:dyDescent="0.2">
      <c r="A33" s="22" t="s">
        <v>19</v>
      </c>
      <c r="B33" s="66" t="s">
        <v>45</v>
      </c>
      <c r="C33" s="64">
        <v>14572</v>
      </c>
      <c r="D33" s="71">
        <v>40</v>
      </c>
      <c r="E33" s="73">
        <v>0.27450000000000002</v>
      </c>
      <c r="F33" s="74">
        <v>38</v>
      </c>
      <c r="G33" s="73">
        <v>0.26079999999999998</v>
      </c>
      <c r="H33" s="75">
        <v>562</v>
      </c>
      <c r="I33" s="73">
        <v>3.8567</v>
      </c>
      <c r="J33" s="74">
        <v>8013</v>
      </c>
      <c r="K33" s="73">
        <v>54.988999999999997</v>
      </c>
      <c r="L33" s="74">
        <v>5391</v>
      </c>
      <c r="M33" s="73">
        <v>36.995600000000003</v>
      </c>
      <c r="N33" s="75">
        <v>18</v>
      </c>
      <c r="O33" s="73">
        <v>0.1235</v>
      </c>
      <c r="P33" s="77">
        <v>510</v>
      </c>
      <c r="Q33" s="69">
        <v>3.49986</v>
      </c>
      <c r="R33" s="71">
        <v>329</v>
      </c>
      <c r="S33" s="69">
        <v>2.2578</v>
      </c>
      <c r="T33" s="80">
        <v>2372</v>
      </c>
      <c r="U33" s="70">
        <v>100</v>
      </c>
    </row>
    <row r="34" spans="1:21" s="24" customFormat="1" ht="15" customHeight="1" x14ac:dyDescent="0.2">
      <c r="A34" s="22" t="s">
        <v>19</v>
      </c>
      <c r="B34" s="65" t="s">
        <v>46</v>
      </c>
      <c r="C34" s="50">
        <v>1637</v>
      </c>
      <c r="D34" s="41">
        <v>888</v>
      </c>
      <c r="E34" s="43">
        <v>54.245600000000003</v>
      </c>
      <c r="F34" s="45">
        <v>1</v>
      </c>
      <c r="G34" s="43">
        <v>6.1100000000000002E-2</v>
      </c>
      <c r="H34" s="44">
        <v>52</v>
      </c>
      <c r="I34" s="43">
        <v>3.1764999999999999</v>
      </c>
      <c r="J34" s="45">
        <v>24</v>
      </c>
      <c r="K34" s="43">
        <v>1.4661</v>
      </c>
      <c r="L34" s="44">
        <v>636</v>
      </c>
      <c r="M34" s="43">
        <v>38.851599999999998</v>
      </c>
      <c r="N34" s="44">
        <v>2</v>
      </c>
      <c r="O34" s="43">
        <v>0.1222</v>
      </c>
      <c r="P34" s="46">
        <v>34</v>
      </c>
      <c r="Q34" s="42">
        <v>2.0769700000000002</v>
      </c>
      <c r="R34" s="48">
        <v>187</v>
      </c>
      <c r="S34" s="42">
        <v>11.423299999999999</v>
      </c>
      <c r="T34" s="25">
        <v>825</v>
      </c>
      <c r="U34" s="47">
        <v>100</v>
      </c>
    </row>
    <row r="35" spans="1:21" s="24" customFormat="1" ht="15" customHeight="1" x14ac:dyDescent="0.2">
      <c r="A35" s="22" t="s">
        <v>19</v>
      </c>
      <c r="B35" s="66" t="s">
        <v>47</v>
      </c>
      <c r="C35" s="67">
        <v>3196</v>
      </c>
      <c r="D35" s="71">
        <v>103</v>
      </c>
      <c r="E35" s="73">
        <v>3.2227999999999999</v>
      </c>
      <c r="F35" s="74">
        <v>25</v>
      </c>
      <c r="G35" s="73">
        <v>0.78220000000000001</v>
      </c>
      <c r="H35" s="75">
        <v>669</v>
      </c>
      <c r="I35" s="73">
        <v>20.932400000000001</v>
      </c>
      <c r="J35" s="74">
        <v>1035</v>
      </c>
      <c r="K35" s="73">
        <v>32.3842</v>
      </c>
      <c r="L35" s="75">
        <v>1150</v>
      </c>
      <c r="M35" s="73">
        <v>35.982500000000002</v>
      </c>
      <c r="N35" s="74">
        <v>4</v>
      </c>
      <c r="O35" s="73">
        <v>0.12520000000000001</v>
      </c>
      <c r="P35" s="77">
        <v>210</v>
      </c>
      <c r="Q35" s="69">
        <v>6.5707100000000001</v>
      </c>
      <c r="R35" s="71">
        <v>129</v>
      </c>
      <c r="S35" s="69">
        <v>4.0362999999999998</v>
      </c>
      <c r="T35" s="80">
        <v>1064</v>
      </c>
      <c r="U35" s="70">
        <v>100</v>
      </c>
    </row>
    <row r="36" spans="1:21" s="24" customFormat="1" ht="15" customHeight="1" x14ac:dyDescent="0.2">
      <c r="A36" s="22" t="s">
        <v>19</v>
      </c>
      <c r="B36" s="65" t="s">
        <v>48</v>
      </c>
      <c r="C36" s="50">
        <v>8562</v>
      </c>
      <c r="D36" s="48">
        <v>72</v>
      </c>
      <c r="E36" s="43">
        <v>0.84089999999999998</v>
      </c>
      <c r="F36" s="45">
        <v>97</v>
      </c>
      <c r="G36" s="43">
        <v>1.1329</v>
      </c>
      <c r="H36" s="45">
        <v>3386</v>
      </c>
      <c r="I36" s="43">
        <v>39.546799999999998</v>
      </c>
      <c r="J36" s="44">
        <v>2787</v>
      </c>
      <c r="K36" s="43">
        <v>32.550800000000002</v>
      </c>
      <c r="L36" s="44">
        <v>1626</v>
      </c>
      <c r="M36" s="43">
        <v>18.9909</v>
      </c>
      <c r="N36" s="45">
        <v>102</v>
      </c>
      <c r="O36" s="43">
        <v>1.1913</v>
      </c>
      <c r="P36" s="49">
        <v>492</v>
      </c>
      <c r="Q36" s="42">
        <v>5.7463199999999999</v>
      </c>
      <c r="R36" s="48">
        <v>1290</v>
      </c>
      <c r="S36" s="42">
        <v>15.066599999999999</v>
      </c>
      <c r="T36" s="25">
        <v>658</v>
      </c>
      <c r="U36" s="47">
        <v>100</v>
      </c>
    </row>
    <row r="37" spans="1:21" s="24" customFormat="1" ht="15" customHeight="1" x14ac:dyDescent="0.2">
      <c r="A37" s="22" t="s">
        <v>19</v>
      </c>
      <c r="B37" s="66" t="s">
        <v>49</v>
      </c>
      <c r="C37" s="64">
        <v>2375</v>
      </c>
      <c r="D37" s="72">
        <v>14</v>
      </c>
      <c r="E37" s="73">
        <v>0.58950000000000002</v>
      </c>
      <c r="F37" s="74">
        <v>26</v>
      </c>
      <c r="G37" s="73">
        <v>1.0947</v>
      </c>
      <c r="H37" s="74">
        <v>382</v>
      </c>
      <c r="I37" s="73">
        <v>16.084199999999999</v>
      </c>
      <c r="J37" s="74">
        <v>188</v>
      </c>
      <c r="K37" s="73">
        <v>7.9157999999999999</v>
      </c>
      <c r="L37" s="74">
        <v>1711</v>
      </c>
      <c r="M37" s="73">
        <v>72.042100000000005</v>
      </c>
      <c r="N37" s="75">
        <v>1</v>
      </c>
      <c r="O37" s="73">
        <v>4.2099999999999999E-2</v>
      </c>
      <c r="P37" s="77">
        <v>53</v>
      </c>
      <c r="Q37" s="69">
        <v>2.2315800000000001</v>
      </c>
      <c r="R37" s="71">
        <v>135</v>
      </c>
      <c r="S37" s="69">
        <v>5.6841999999999997</v>
      </c>
      <c r="T37" s="80">
        <v>483</v>
      </c>
      <c r="U37" s="70">
        <v>100</v>
      </c>
    </row>
    <row r="38" spans="1:21" s="24" customFormat="1" ht="15" customHeight="1" x14ac:dyDescent="0.2">
      <c r="A38" s="22" t="s">
        <v>19</v>
      </c>
      <c r="B38" s="65" t="s">
        <v>50</v>
      </c>
      <c r="C38" s="40">
        <v>14980</v>
      </c>
      <c r="D38" s="41">
        <v>11</v>
      </c>
      <c r="E38" s="43">
        <v>7.3400000000000007E-2</v>
      </c>
      <c r="F38" s="45">
        <v>184</v>
      </c>
      <c r="G38" s="43">
        <v>1.2282999999999999</v>
      </c>
      <c r="H38" s="45">
        <v>4490</v>
      </c>
      <c r="I38" s="43">
        <v>29.973299999999998</v>
      </c>
      <c r="J38" s="45">
        <v>7641</v>
      </c>
      <c r="K38" s="43">
        <v>51.008000000000003</v>
      </c>
      <c r="L38" s="45">
        <v>2401</v>
      </c>
      <c r="M38" s="43">
        <v>16.027999999999999</v>
      </c>
      <c r="N38" s="45">
        <v>10</v>
      </c>
      <c r="O38" s="43">
        <v>6.6799999999999998E-2</v>
      </c>
      <c r="P38" s="46">
        <v>243</v>
      </c>
      <c r="Q38" s="42">
        <v>1.62216</v>
      </c>
      <c r="R38" s="48">
        <v>512</v>
      </c>
      <c r="S38" s="42">
        <v>3.4178999999999999</v>
      </c>
      <c r="T38" s="25">
        <v>2577</v>
      </c>
      <c r="U38" s="47">
        <v>99.960999999999999</v>
      </c>
    </row>
    <row r="39" spans="1:21" s="24" customFormat="1" ht="15" customHeight="1" x14ac:dyDescent="0.2">
      <c r="A39" s="22" t="s">
        <v>19</v>
      </c>
      <c r="B39" s="66" t="s">
        <v>51</v>
      </c>
      <c r="C39" s="64">
        <v>3547</v>
      </c>
      <c r="D39" s="71">
        <v>626</v>
      </c>
      <c r="E39" s="73">
        <v>17.648700000000002</v>
      </c>
      <c r="F39" s="74">
        <v>12</v>
      </c>
      <c r="G39" s="73">
        <v>0.33829999999999999</v>
      </c>
      <c r="H39" s="75">
        <v>2168</v>
      </c>
      <c r="I39" s="73">
        <v>61.122100000000003</v>
      </c>
      <c r="J39" s="74">
        <v>133</v>
      </c>
      <c r="K39" s="73">
        <v>3.7496</v>
      </c>
      <c r="L39" s="75">
        <v>555</v>
      </c>
      <c r="M39" s="73">
        <v>15.647</v>
      </c>
      <c r="N39" s="74">
        <v>0</v>
      </c>
      <c r="O39" s="73">
        <v>0</v>
      </c>
      <c r="P39" s="77">
        <v>53</v>
      </c>
      <c r="Q39" s="69">
        <v>1.4942200000000001</v>
      </c>
      <c r="R39" s="72">
        <v>637</v>
      </c>
      <c r="S39" s="69">
        <v>17.9588</v>
      </c>
      <c r="T39" s="80">
        <v>880</v>
      </c>
      <c r="U39" s="70">
        <v>100</v>
      </c>
    </row>
    <row r="40" spans="1:21" s="24" customFormat="1" ht="15" customHeight="1" x14ac:dyDescent="0.2">
      <c r="A40" s="22" t="s">
        <v>19</v>
      </c>
      <c r="B40" s="65" t="s">
        <v>52</v>
      </c>
      <c r="C40" s="50">
        <v>21097</v>
      </c>
      <c r="D40" s="41">
        <v>131</v>
      </c>
      <c r="E40" s="43">
        <v>0.62090000000000001</v>
      </c>
      <c r="F40" s="45">
        <v>193</v>
      </c>
      <c r="G40" s="43">
        <v>0.91479999999999995</v>
      </c>
      <c r="H40" s="45">
        <v>3771</v>
      </c>
      <c r="I40" s="43">
        <v>17.874600000000001</v>
      </c>
      <c r="J40" s="44">
        <v>9015</v>
      </c>
      <c r="K40" s="43">
        <v>42.731200000000001</v>
      </c>
      <c r="L40" s="44">
        <v>7316</v>
      </c>
      <c r="M40" s="43">
        <v>34.677900000000001</v>
      </c>
      <c r="N40" s="45">
        <v>13</v>
      </c>
      <c r="O40" s="43">
        <v>6.1600000000000002E-2</v>
      </c>
      <c r="P40" s="46">
        <v>658</v>
      </c>
      <c r="Q40" s="42">
        <v>3.1189300000000002</v>
      </c>
      <c r="R40" s="48">
        <v>897</v>
      </c>
      <c r="S40" s="42">
        <v>4.2518000000000002</v>
      </c>
      <c r="T40" s="25">
        <v>4916</v>
      </c>
      <c r="U40" s="47">
        <v>99.897999999999996</v>
      </c>
    </row>
    <row r="41" spans="1:21" s="24" customFormat="1" ht="15" customHeight="1" x14ac:dyDescent="0.2">
      <c r="A41" s="22" t="s">
        <v>19</v>
      </c>
      <c r="B41" s="66" t="s">
        <v>53</v>
      </c>
      <c r="C41" s="64">
        <v>30354</v>
      </c>
      <c r="D41" s="71">
        <v>765</v>
      </c>
      <c r="E41" s="73">
        <v>2.5203000000000002</v>
      </c>
      <c r="F41" s="74">
        <v>99</v>
      </c>
      <c r="G41" s="73">
        <v>0.32619999999999999</v>
      </c>
      <c r="H41" s="74">
        <v>3204</v>
      </c>
      <c r="I41" s="73">
        <v>10.555400000000001</v>
      </c>
      <c r="J41" s="74">
        <v>18136</v>
      </c>
      <c r="K41" s="73">
        <v>59.7483</v>
      </c>
      <c r="L41" s="75">
        <v>6754</v>
      </c>
      <c r="M41" s="73">
        <v>22.250800000000002</v>
      </c>
      <c r="N41" s="75">
        <v>31</v>
      </c>
      <c r="O41" s="73">
        <v>0.1021</v>
      </c>
      <c r="P41" s="76">
        <v>1365</v>
      </c>
      <c r="Q41" s="69">
        <v>4.4969400000000004</v>
      </c>
      <c r="R41" s="72">
        <v>999</v>
      </c>
      <c r="S41" s="69">
        <v>3.2911999999999999</v>
      </c>
      <c r="T41" s="80">
        <v>2618</v>
      </c>
      <c r="U41" s="70">
        <v>100</v>
      </c>
    </row>
    <row r="42" spans="1:21" s="24" customFormat="1" ht="15" customHeight="1" x14ac:dyDescent="0.2">
      <c r="A42" s="22" t="s">
        <v>19</v>
      </c>
      <c r="B42" s="65" t="s">
        <v>54</v>
      </c>
      <c r="C42" s="50">
        <v>567</v>
      </c>
      <c r="D42" s="41">
        <v>213</v>
      </c>
      <c r="E42" s="43">
        <v>37.566099999999999</v>
      </c>
      <c r="F42" s="45">
        <v>0</v>
      </c>
      <c r="G42" s="43">
        <v>0</v>
      </c>
      <c r="H42" s="45">
        <v>23</v>
      </c>
      <c r="I42" s="43">
        <v>4.0564</v>
      </c>
      <c r="J42" s="44">
        <v>52</v>
      </c>
      <c r="K42" s="43">
        <v>9.1710999999999991</v>
      </c>
      <c r="L42" s="44">
        <v>276</v>
      </c>
      <c r="M42" s="43">
        <v>48.677199999999999</v>
      </c>
      <c r="N42" s="44">
        <v>1</v>
      </c>
      <c r="O42" s="43">
        <v>0.1764</v>
      </c>
      <c r="P42" s="46">
        <v>2</v>
      </c>
      <c r="Q42" s="42">
        <v>0.35272999999999999</v>
      </c>
      <c r="R42" s="48">
        <v>28</v>
      </c>
      <c r="S42" s="42">
        <v>4.9382999999999999</v>
      </c>
      <c r="T42" s="25">
        <v>481</v>
      </c>
      <c r="U42" s="47">
        <v>100</v>
      </c>
    </row>
    <row r="43" spans="1:21" s="24" customFormat="1" ht="15" customHeight="1" x14ac:dyDescent="0.2">
      <c r="A43" s="22" t="s">
        <v>19</v>
      </c>
      <c r="B43" s="66" t="s">
        <v>55</v>
      </c>
      <c r="C43" s="64">
        <v>33434</v>
      </c>
      <c r="D43" s="72">
        <v>33</v>
      </c>
      <c r="E43" s="73">
        <v>9.8699999999999996E-2</v>
      </c>
      <c r="F43" s="74">
        <v>105</v>
      </c>
      <c r="G43" s="73">
        <v>0.31409999999999999</v>
      </c>
      <c r="H43" s="75">
        <v>1632</v>
      </c>
      <c r="I43" s="73">
        <v>4.8813000000000004</v>
      </c>
      <c r="J43" s="74">
        <v>18860</v>
      </c>
      <c r="K43" s="73">
        <v>56.409599999999998</v>
      </c>
      <c r="L43" s="74">
        <v>10506</v>
      </c>
      <c r="M43" s="73">
        <v>31.423100000000002</v>
      </c>
      <c r="N43" s="74">
        <v>13</v>
      </c>
      <c r="O43" s="73">
        <v>3.8899999999999997E-2</v>
      </c>
      <c r="P43" s="76">
        <v>2285</v>
      </c>
      <c r="Q43" s="69">
        <v>6.8343600000000002</v>
      </c>
      <c r="R43" s="71">
        <v>840</v>
      </c>
      <c r="S43" s="69">
        <v>2.5124</v>
      </c>
      <c r="T43" s="80">
        <v>3631</v>
      </c>
      <c r="U43" s="70">
        <v>100</v>
      </c>
    </row>
    <row r="44" spans="1:21" s="24" customFormat="1" ht="15" customHeight="1" x14ac:dyDescent="0.2">
      <c r="A44" s="22" t="s">
        <v>19</v>
      </c>
      <c r="B44" s="65" t="s">
        <v>56</v>
      </c>
      <c r="C44" s="40">
        <v>10157</v>
      </c>
      <c r="D44" s="41">
        <v>1167</v>
      </c>
      <c r="E44" s="43">
        <v>11.489599999999999</v>
      </c>
      <c r="F44" s="44">
        <v>27</v>
      </c>
      <c r="G44" s="43">
        <v>0.26579999999999998</v>
      </c>
      <c r="H44" s="45">
        <v>1654</v>
      </c>
      <c r="I44" s="43">
        <v>16.284300000000002</v>
      </c>
      <c r="J44" s="45">
        <v>3162</v>
      </c>
      <c r="K44" s="43">
        <v>31.1312</v>
      </c>
      <c r="L44" s="45">
        <v>3327</v>
      </c>
      <c r="M44" s="43">
        <v>32.755699999999997</v>
      </c>
      <c r="N44" s="44">
        <v>28</v>
      </c>
      <c r="O44" s="43">
        <v>0.2757</v>
      </c>
      <c r="P44" s="49">
        <v>792</v>
      </c>
      <c r="Q44" s="42">
        <v>7.79758</v>
      </c>
      <c r="R44" s="48">
        <v>700</v>
      </c>
      <c r="S44" s="42">
        <v>6.8917999999999999</v>
      </c>
      <c r="T44" s="25">
        <v>1815</v>
      </c>
      <c r="U44" s="47">
        <v>100</v>
      </c>
    </row>
    <row r="45" spans="1:21" s="24" customFormat="1" ht="15" customHeight="1" x14ac:dyDescent="0.2">
      <c r="A45" s="22" t="s">
        <v>19</v>
      </c>
      <c r="B45" s="66" t="s">
        <v>57</v>
      </c>
      <c r="C45" s="64">
        <v>4016</v>
      </c>
      <c r="D45" s="71">
        <v>145</v>
      </c>
      <c r="E45" s="73">
        <v>3.6105999999999998</v>
      </c>
      <c r="F45" s="74">
        <v>33</v>
      </c>
      <c r="G45" s="73">
        <v>0.82169999999999999</v>
      </c>
      <c r="H45" s="75">
        <v>959</v>
      </c>
      <c r="I45" s="73">
        <v>23.8795</v>
      </c>
      <c r="J45" s="74">
        <v>222</v>
      </c>
      <c r="K45" s="73">
        <v>5.5278999999999998</v>
      </c>
      <c r="L45" s="75">
        <v>2356</v>
      </c>
      <c r="M45" s="73">
        <v>58.665300000000002</v>
      </c>
      <c r="N45" s="74">
        <v>39</v>
      </c>
      <c r="O45" s="73">
        <v>0.97109999999999996</v>
      </c>
      <c r="P45" s="76">
        <v>262</v>
      </c>
      <c r="Q45" s="69">
        <v>6.5239000000000003</v>
      </c>
      <c r="R45" s="72">
        <v>282</v>
      </c>
      <c r="S45" s="69">
        <v>7.0218999999999996</v>
      </c>
      <c r="T45" s="80">
        <v>1283</v>
      </c>
      <c r="U45" s="70">
        <v>100</v>
      </c>
    </row>
    <row r="46" spans="1:21" s="24" customFormat="1" ht="15" customHeight="1" x14ac:dyDescent="0.2">
      <c r="A46" s="22" t="s">
        <v>19</v>
      </c>
      <c r="B46" s="65" t="s">
        <v>58</v>
      </c>
      <c r="C46" s="40">
        <v>25918</v>
      </c>
      <c r="D46" s="41">
        <v>42</v>
      </c>
      <c r="E46" s="43">
        <v>0.16200000000000001</v>
      </c>
      <c r="F46" s="45">
        <v>172</v>
      </c>
      <c r="G46" s="43">
        <v>0.66359999999999997</v>
      </c>
      <c r="H46" s="45">
        <v>4210</v>
      </c>
      <c r="I46" s="43">
        <v>16.243500000000001</v>
      </c>
      <c r="J46" s="45">
        <v>13231</v>
      </c>
      <c r="K46" s="43">
        <v>51.049500000000002</v>
      </c>
      <c r="L46" s="44">
        <v>7090</v>
      </c>
      <c r="M46" s="43">
        <v>27.355499999999999</v>
      </c>
      <c r="N46" s="44">
        <v>8</v>
      </c>
      <c r="O46" s="43">
        <v>3.09E-2</v>
      </c>
      <c r="P46" s="49">
        <v>1165</v>
      </c>
      <c r="Q46" s="42">
        <v>4.4949500000000002</v>
      </c>
      <c r="R46" s="41">
        <v>1052</v>
      </c>
      <c r="S46" s="42">
        <v>4.0590000000000002</v>
      </c>
      <c r="T46" s="25">
        <v>3027</v>
      </c>
      <c r="U46" s="47">
        <v>100</v>
      </c>
    </row>
    <row r="47" spans="1:21" s="24" customFormat="1" ht="15" customHeight="1" x14ac:dyDescent="0.2">
      <c r="A47" s="22" t="s">
        <v>19</v>
      </c>
      <c r="B47" s="66" t="s">
        <v>59</v>
      </c>
      <c r="C47" s="67">
        <v>1846</v>
      </c>
      <c r="D47" s="72">
        <v>36</v>
      </c>
      <c r="E47" s="73">
        <v>1.9501999999999999</v>
      </c>
      <c r="F47" s="75">
        <v>12</v>
      </c>
      <c r="G47" s="73">
        <v>0.65010000000000001</v>
      </c>
      <c r="H47" s="75">
        <v>698</v>
      </c>
      <c r="I47" s="73">
        <v>37.811500000000002</v>
      </c>
      <c r="J47" s="75">
        <v>317</v>
      </c>
      <c r="K47" s="73">
        <v>17.1723</v>
      </c>
      <c r="L47" s="75">
        <v>666</v>
      </c>
      <c r="M47" s="73">
        <v>36.078000000000003</v>
      </c>
      <c r="N47" s="74">
        <v>1</v>
      </c>
      <c r="O47" s="73">
        <v>5.4199999999999998E-2</v>
      </c>
      <c r="P47" s="76">
        <v>116</v>
      </c>
      <c r="Q47" s="69">
        <v>6.2838599999999998</v>
      </c>
      <c r="R47" s="71">
        <v>158</v>
      </c>
      <c r="S47" s="69">
        <v>8.5589999999999993</v>
      </c>
      <c r="T47" s="80">
        <v>308</v>
      </c>
      <c r="U47" s="70">
        <v>100</v>
      </c>
    </row>
    <row r="48" spans="1:21" s="24" customFormat="1" ht="15" customHeight="1" x14ac:dyDescent="0.2">
      <c r="A48" s="22" t="s">
        <v>19</v>
      </c>
      <c r="B48" s="65" t="s">
        <v>60</v>
      </c>
      <c r="C48" s="40">
        <v>27177</v>
      </c>
      <c r="D48" s="48">
        <v>89</v>
      </c>
      <c r="E48" s="43">
        <v>0.32750000000000001</v>
      </c>
      <c r="F48" s="45">
        <v>51</v>
      </c>
      <c r="G48" s="43">
        <v>0.18770000000000001</v>
      </c>
      <c r="H48" s="44">
        <v>1029</v>
      </c>
      <c r="I48" s="43">
        <v>3.7863000000000002</v>
      </c>
      <c r="J48" s="45">
        <v>18125</v>
      </c>
      <c r="K48" s="43">
        <v>66.692400000000006</v>
      </c>
      <c r="L48" s="45">
        <v>7079</v>
      </c>
      <c r="M48" s="43">
        <v>26.047799999999999</v>
      </c>
      <c r="N48" s="44">
        <v>16</v>
      </c>
      <c r="O48" s="43">
        <v>5.8900000000000001E-2</v>
      </c>
      <c r="P48" s="49">
        <v>788</v>
      </c>
      <c r="Q48" s="42">
        <v>2.8995099999999998</v>
      </c>
      <c r="R48" s="48">
        <v>705</v>
      </c>
      <c r="S48" s="42">
        <v>2.5941000000000001</v>
      </c>
      <c r="T48" s="25">
        <v>1236</v>
      </c>
      <c r="U48" s="47">
        <v>99.918999999999997</v>
      </c>
    </row>
    <row r="49" spans="1:23" s="24" customFormat="1" ht="15" customHeight="1" x14ac:dyDescent="0.2">
      <c r="A49" s="22" t="s">
        <v>19</v>
      </c>
      <c r="B49" s="66" t="s">
        <v>61</v>
      </c>
      <c r="C49" s="67">
        <v>1259</v>
      </c>
      <c r="D49" s="72">
        <v>484</v>
      </c>
      <c r="E49" s="73">
        <v>38.443199999999997</v>
      </c>
      <c r="F49" s="74">
        <v>9</v>
      </c>
      <c r="G49" s="73">
        <v>0.71489999999999998</v>
      </c>
      <c r="H49" s="74">
        <v>92</v>
      </c>
      <c r="I49" s="73">
        <v>7.3074000000000003</v>
      </c>
      <c r="J49" s="74">
        <v>98</v>
      </c>
      <c r="K49" s="73">
        <v>7.7839999999999998</v>
      </c>
      <c r="L49" s="75">
        <v>519</v>
      </c>
      <c r="M49" s="73">
        <v>41.223199999999999</v>
      </c>
      <c r="N49" s="75">
        <v>1</v>
      </c>
      <c r="O49" s="73">
        <v>7.9399999999999998E-2</v>
      </c>
      <c r="P49" s="76">
        <v>56</v>
      </c>
      <c r="Q49" s="69">
        <v>4.4479699999999998</v>
      </c>
      <c r="R49" s="71">
        <v>48</v>
      </c>
      <c r="S49" s="69">
        <v>3.8125</v>
      </c>
      <c r="T49" s="80">
        <v>688</v>
      </c>
      <c r="U49" s="70">
        <v>100</v>
      </c>
    </row>
    <row r="50" spans="1:23" s="24" customFormat="1" ht="15" customHeight="1" x14ac:dyDescent="0.2">
      <c r="A50" s="22" t="s">
        <v>19</v>
      </c>
      <c r="B50" s="65" t="s">
        <v>62</v>
      </c>
      <c r="C50" s="40">
        <v>14604</v>
      </c>
      <c r="D50" s="41">
        <v>27</v>
      </c>
      <c r="E50" s="43">
        <v>0.18490000000000001</v>
      </c>
      <c r="F50" s="45">
        <v>56</v>
      </c>
      <c r="G50" s="43">
        <v>0.38350000000000001</v>
      </c>
      <c r="H50" s="44">
        <v>805</v>
      </c>
      <c r="I50" s="43">
        <v>5.5122</v>
      </c>
      <c r="J50" s="45">
        <v>8250</v>
      </c>
      <c r="K50" s="43">
        <v>56.491399999999999</v>
      </c>
      <c r="L50" s="45">
        <v>5212</v>
      </c>
      <c r="M50" s="43">
        <v>35.688899999999997</v>
      </c>
      <c r="N50" s="44">
        <v>15</v>
      </c>
      <c r="O50" s="43">
        <v>0.1027</v>
      </c>
      <c r="P50" s="49">
        <v>239</v>
      </c>
      <c r="Q50" s="42">
        <v>1.6365400000000001</v>
      </c>
      <c r="R50" s="41">
        <v>332</v>
      </c>
      <c r="S50" s="42">
        <v>2.2732999999999999</v>
      </c>
      <c r="T50" s="25">
        <v>1818</v>
      </c>
      <c r="U50" s="47">
        <v>100</v>
      </c>
    </row>
    <row r="51" spans="1:23" s="24" customFormat="1" ht="15" customHeight="1" x14ac:dyDescent="0.2">
      <c r="A51" s="22" t="s">
        <v>19</v>
      </c>
      <c r="B51" s="66" t="s">
        <v>63</v>
      </c>
      <c r="C51" s="64">
        <v>65756</v>
      </c>
      <c r="D51" s="72">
        <v>190</v>
      </c>
      <c r="E51" s="73">
        <v>0.28889999999999999</v>
      </c>
      <c r="F51" s="75">
        <v>294</v>
      </c>
      <c r="G51" s="73">
        <v>0.4471</v>
      </c>
      <c r="H51" s="74">
        <v>32931</v>
      </c>
      <c r="I51" s="73">
        <v>50.080599999999997</v>
      </c>
      <c r="J51" s="74">
        <v>24257</v>
      </c>
      <c r="K51" s="73">
        <v>36.889400000000002</v>
      </c>
      <c r="L51" s="74">
        <v>6870</v>
      </c>
      <c r="M51" s="73">
        <v>10.447699999999999</v>
      </c>
      <c r="N51" s="75">
        <v>56</v>
      </c>
      <c r="O51" s="73">
        <v>8.5199999999999998E-2</v>
      </c>
      <c r="P51" s="76">
        <v>1158</v>
      </c>
      <c r="Q51" s="69">
        <v>1.7610600000000001</v>
      </c>
      <c r="R51" s="72">
        <v>9705</v>
      </c>
      <c r="S51" s="69">
        <v>14.7591</v>
      </c>
      <c r="T51" s="80">
        <v>8616</v>
      </c>
      <c r="U51" s="70">
        <v>100</v>
      </c>
    </row>
    <row r="52" spans="1:23" s="24" customFormat="1" ht="15" customHeight="1" x14ac:dyDescent="0.2">
      <c r="A52" s="22" t="s">
        <v>19</v>
      </c>
      <c r="B52" s="65" t="s">
        <v>64</v>
      </c>
      <c r="C52" s="40">
        <v>2245</v>
      </c>
      <c r="D52" s="48">
        <v>48</v>
      </c>
      <c r="E52" s="43">
        <v>2.1381000000000001</v>
      </c>
      <c r="F52" s="45">
        <v>18</v>
      </c>
      <c r="G52" s="43">
        <v>0.80179999999999996</v>
      </c>
      <c r="H52" s="44">
        <v>675</v>
      </c>
      <c r="I52" s="43">
        <v>30.066800000000001</v>
      </c>
      <c r="J52" s="44">
        <v>116</v>
      </c>
      <c r="K52" s="43">
        <v>5.1669999999999998</v>
      </c>
      <c r="L52" s="45">
        <v>1307</v>
      </c>
      <c r="M52" s="43">
        <v>58.218299999999999</v>
      </c>
      <c r="N52" s="44">
        <v>47</v>
      </c>
      <c r="O52" s="43">
        <v>2.0935000000000001</v>
      </c>
      <c r="P52" s="46">
        <v>34</v>
      </c>
      <c r="Q52" s="42">
        <v>1.51448</v>
      </c>
      <c r="R52" s="41">
        <v>232</v>
      </c>
      <c r="S52" s="42">
        <v>10.334099999999999</v>
      </c>
      <c r="T52" s="25">
        <v>1009</v>
      </c>
      <c r="U52" s="47">
        <v>100</v>
      </c>
    </row>
    <row r="53" spans="1:23" s="24" customFormat="1" ht="15" customHeight="1" x14ac:dyDescent="0.2">
      <c r="A53" s="22" t="s">
        <v>19</v>
      </c>
      <c r="B53" s="66" t="s">
        <v>65</v>
      </c>
      <c r="C53" s="67">
        <v>686</v>
      </c>
      <c r="D53" s="71">
        <v>10</v>
      </c>
      <c r="E53" s="73">
        <v>1.4577</v>
      </c>
      <c r="F53" s="74">
        <v>5</v>
      </c>
      <c r="G53" s="73">
        <v>0.72889999999999999</v>
      </c>
      <c r="H53" s="75">
        <v>6</v>
      </c>
      <c r="I53" s="73">
        <v>0.87460000000000004</v>
      </c>
      <c r="J53" s="74">
        <v>43</v>
      </c>
      <c r="K53" s="73">
        <v>6.2682000000000002</v>
      </c>
      <c r="L53" s="75">
        <v>614</v>
      </c>
      <c r="M53" s="73">
        <v>89.504400000000004</v>
      </c>
      <c r="N53" s="75">
        <v>0</v>
      </c>
      <c r="O53" s="73">
        <v>0</v>
      </c>
      <c r="P53" s="76">
        <v>8</v>
      </c>
      <c r="Q53" s="69">
        <v>1.16618</v>
      </c>
      <c r="R53" s="71">
        <v>7</v>
      </c>
      <c r="S53" s="69">
        <v>1.0204</v>
      </c>
      <c r="T53" s="80">
        <v>306</v>
      </c>
      <c r="U53" s="70">
        <v>100</v>
      </c>
    </row>
    <row r="54" spans="1:23" s="24" customFormat="1" ht="15" customHeight="1" x14ac:dyDescent="0.2">
      <c r="A54" s="22" t="s">
        <v>19</v>
      </c>
      <c r="B54" s="65" t="s">
        <v>66</v>
      </c>
      <c r="C54" s="40">
        <v>20105</v>
      </c>
      <c r="D54" s="48">
        <v>49</v>
      </c>
      <c r="E54" s="43">
        <v>0.2437</v>
      </c>
      <c r="F54" s="45">
        <v>103</v>
      </c>
      <c r="G54" s="78">
        <v>0.51229999999999998</v>
      </c>
      <c r="H54" s="44">
        <v>1561</v>
      </c>
      <c r="I54" s="78">
        <v>7.7641999999999998</v>
      </c>
      <c r="J54" s="45">
        <v>12505</v>
      </c>
      <c r="K54" s="43">
        <v>62.198500000000003</v>
      </c>
      <c r="L54" s="45">
        <v>4986</v>
      </c>
      <c r="M54" s="43">
        <v>24.799800000000001</v>
      </c>
      <c r="N54" s="45">
        <v>21</v>
      </c>
      <c r="O54" s="43">
        <v>0.1045</v>
      </c>
      <c r="P54" s="49">
        <v>880</v>
      </c>
      <c r="Q54" s="42">
        <v>4.3770199999999999</v>
      </c>
      <c r="R54" s="41">
        <v>678</v>
      </c>
      <c r="S54" s="42">
        <v>3.3723000000000001</v>
      </c>
      <c r="T54" s="25">
        <v>1971</v>
      </c>
      <c r="U54" s="47">
        <v>100</v>
      </c>
    </row>
    <row r="55" spans="1:23" s="24" customFormat="1" ht="15" customHeight="1" x14ac:dyDescent="0.2">
      <c r="A55" s="22" t="s">
        <v>19</v>
      </c>
      <c r="B55" s="66" t="s">
        <v>67</v>
      </c>
      <c r="C55" s="64">
        <v>8421</v>
      </c>
      <c r="D55" s="72">
        <v>248</v>
      </c>
      <c r="E55" s="73">
        <v>2.9449999999999998</v>
      </c>
      <c r="F55" s="74">
        <v>152</v>
      </c>
      <c r="G55" s="73">
        <v>1.8049999999999999</v>
      </c>
      <c r="H55" s="75">
        <v>2406</v>
      </c>
      <c r="I55" s="73">
        <v>28.571400000000001</v>
      </c>
      <c r="J55" s="75">
        <v>976</v>
      </c>
      <c r="K55" s="73">
        <v>11.5901</v>
      </c>
      <c r="L55" s="74">
        <v>3671</v>
      </c>
      <c r="M55" s="73">
        <v>43.593400000000003</v>
      </c>
      <c r="N55" s="74">
        <v>158</v>
      </c>
      <c r="O55" s="73">
        <v>1.8763000000000001</v>
      </c>
      <c r="P55" s="77">
        <v>810</v>
      </c>
      <c r="Q55" s="69">
        <v>9.6188099999999999</v>
      </c>
      <c r="R55" s="72">
        <v>1035</v>
      </c>
      <c r="S55" s="69">
        <v>12.290699999999999</v>
      </c>
      <c r="T55" s="80">
        <v>2305</v>
      </c>
      <c r="U55" s="70">
        <v>100</v>
      </c>
    </row>
    <row r="56" spans="1:23" s="24" customFormat="1" ht="15" customHeight="1" x14ac:dyDescent="0.2">
      <c r="A56" s="22" t="s">
        <v>19</v>
      </c>
      <c r="B56" s="65" t="s">
        <v>68</v>
      </c>
      <c r="C56" s="40">
        <v>5745</v>
      </c>
      <c r="D56" s="41">
        <v>7</v>
      </c>
      <c r="E56" s="43">
        <v>0.12180000000000001</v>
      </c>
      <c r="F56" s="45">
        <v>9</v>
      </c>
      <c r="G56" s="43">
        <v>0.15670000000000001</v>
      </c>
      <c r="H56" s="45">
        <v>69</v>
      </c>
      <c r="I56" s="43">
        <v>1.2010000000000001</v>
      </c>
      <c r="J56" s="44">
        <v>729</v>
      </c>
      <c r="K56" s="43">
        <v>12.689299999999999</v>
      </c>
      <c r="L56" s="45">
        <v>4756</v>
      </c>
      <c r="M56" s="43">
        <v>82.784999999999997</v>
      </c>
      <c r="N56" s="44">
        <v>1</v>
      </c>
      <c r="O56" s="43">
        <v>1.7399999999999999E-2</v>
      </c>
      <c r="P56" s="46">
        <v>174</v>
      </c>
      <c r="Q56" s="42">
        <v>3.0287199999999999</v>
      </c>
      <c r="R56" s="48">
        <v>25</v>
      </c>
      <c r="S56" s="42">
        <v>0.43519999999999998</v>
      </c>
      <c r="T56" s="25">
        <v>720</v>
      </c>
      <c r="U56" s="47">
        <v>100</v>
      </c>
    </row>
    <row r="57" spans="1:23" s="24" customFormat="1" ht="15" customHeight="1" x14ac:dyDescent="0.2">
      <c r="A57" s="22" t="s">
        <v>19</v>
      </c>
      <c r="B57" s="66" t="s">
        <v>69</v>
      </c>
      <c r="C57" s="64">
        <v>7889</v>
      </c>
      <c r="D57" s="72">
        <v>218</v>
      </c>
      <c r="E57" s="73">
        <v>2.7633000000000001</v>
      </c>
      <c r="F57" s="75">
        <v>77</v>
      </c>
      <c r="G57" s="73">
        <v>0.97599999999999998</v>
      </c>
      <c r="H57" s="74">
        <v>937</v>
      </c>
      <c r="I57" s="73">
        <v>11.8773</v>
      </c>
      <c r="J57" s="74">
        <v>3856</v>
      </c>
      <c r="K57" s="73">
        <v>48.8782</v>
      </c>
      <c r="L57" s="74">
        <v>2396</v>
      </c>
      <c r="M57" s="73">
        <v>30.371400000000001</v>
      </c>
      <c r="N57" s="74">
        <v>8</v>
      </c>
      <c r="O57" s="73">
        <v>0.1014</v>
      </c>
      <c r="P57" s="77">
        <v>397</v>
      </c>
      <c r="Q57" s="69">
        <v>5.0323200000000003</v>
      </c>
      <c r="R57" s="71">
        <v>307</v>
      </c>
      <c r="S57" s="69">
        <v>3.8915000000000002</v>
      </c>
      <c r="T57" s="80">
        <v>2232</v>
      </c>
      <c r="U57" s="70">
        <v>100</v>
      </c>
    </row>
    <row r="58" spans="1:23" s="24" customFormat="1" ht="15" customHeight="1" thickBot="1" x14ac:dyDescent="0.25">
      <c r="A58" s="22" t="s">
        <v>19</v>
      </c>
      <c r="B58" s="117" t="s">
        <v>70</v>
      </c>
      <c r="C58" s="51">
        <v>811</v>
      </c>
      <c r="D58" s="54">
        <v>102</v>
      </c>
      <c r="E58" s="55">
        <v>12.5771</v>
      </c>
      <c r="F58" s="56">
        <v>2</v>
      </c>
      <c r="G58" s="55">
        <v>0.24660000000000001</v>
      </c>
      <c r="H58" s="57">
        <v>147</v>
      </c>
      <c r="I58" s="55">
        <v>18.125800000000002</v>
      </c>
      <c r="J58" s="56">
        <v>16</v>
      </c>
      <c r="K58" s="55">
        <v>1.9729000000000001</v>
      </c>
      <c r="L58" s="56">
        <v>521</v>
      </c>
      <c r="M58" s="55">
        <v>64.241699999999994</v>
      </c>
      <c r="N58" s="56">
        <v>3</v>
      </c>
      <c r="O58" s="55">
        <v>0.36990000000000001</v>
      </c>
      <c r="P58" s="79">
        <v>20</v>
      </c>
      <c r="Q58" s="53">
        <v>2.4660899999999999</v>
      </c>
      <c r="R58" s="52">
        <v>19</v>
      </c>
      <c r="S58" s="53">
        <v>2.3428</v>
      </c>
      <c r="T58" s="28">
        <v>365</v>
      </c>
      <c r="U58" s="58">
        <v>100</v>
      </c>
    </row>
    <row r="59" spans="1:23" s="24" customFormat="1" ht="15" customHeight="1" x14ac:dyDescent="0.2">
      <c r="A59" s="22"/>
      <c r="B59" s="30"/>
      <c r="C59" s="31"/>
      <c r="D59" s="31"/>
      <c r="E59" s="31"/>
      <c r="F59" s="31"/>
      <c r="G59" s="31"/>
      <c r="H59" s="31"/>
      <c r="I59" s="31"/>
      <c r="J59" s="31"/>
      <c r="K59" s="31"/>
      <c r="L59" s="31"/>
      <c r="M59" s="31"/>
      <c r="N59" s="31"/>
      <c r="O59" s="31"/>
      <c r="P59" s="31"/>
      <c r="Q59" s="31"/>
      <c r="R59" s="32"/>
      <c r="S59" s="23"/>
      <c r="T59" s="31"/>
      <c r="U59" s="31"/>
    </row>
    <row r="60" spans="1:23" s="24" customFormat="1" ht="15" customHeight="1" x14ac:dyDescent="0.2">
      <c r="A60" s="22"/>
      <c r="B60" s="33" t="str">
        <f>CONCATENATE("NOTE: Table reads (for US): Of all ",C68, " public school students without disabilities who received ", LOWER(A7), ", ",D68," (",TEXT(E7,"0.0"),"%) were American Indian or Alaska Native.")</f>
        <v>NOTE: Table reads (for US): Of all 677,934 public school students without disabilities who received more than one out-of-school suspension, 10,371 (1.5%) were American Indian or Alaska Native.</v>
      </c>
      <c r="C60" s="31"/>
      <c r="D60" s="31"/>
      <c r="E60" s="31"/>
      <c r="F60" s="31"/>
      <c r="G60" s="31"/>
      <c r="H60" s="31"/>
      <c r="I60" s="31"/>
      <c r="J60" s="31"/>
      <c r="K60" s="31"/>
      <c r="L60" s="31"/>
      <c r="M60" s="31"/>
      <c r="N60" s="31"/>
      <c r="O60" s="31"/>
      <c r="P60" s="31"/>
      <c r="Q60" s="31"/>
      <c r="R60" s="32"/>
      <c r="S60" s="23"/>
      <c r="T60" s="31"/>
      <c r="U60" s="31"/>
    </row>
    <row r="61" spans="1:23" s="24" customFormat="1" ht="15" customHeight="1" x14ac:dyDescent="0.2">
      <c r="A61" s="22"/>
      <c r="B61" s="160" t="s">
        <v>74</v>
      </c>
      <c r="C61" s="160"/>
      <c r="D61" s="160"/>
      <c r="E61" s="160"/>
      <c r="F61" s="160"/>
      <c r="G61" s="160"/>
      <c r="H61" s="160"/>
      <c r="I61" s="160"/>
      <c r="J61" s="160"/>
      <c r="K61" s="160"/>
      <c r="L61" s="160"/>
      <c r="M61" s="160"/>
      <c r="N61" s="160"/>
      <c r="O61" s="160"/>
      <c r="P61" s="160"/>
      <c r="Q61" s="160"/>
      <c r="R61" s="160"/>
      <c r="S61" s="160"/>
      <c r="T61" s="160"/>
      <c r="U61" s="160"/>
      <c r="V61" s="160"/>
      <c r="W61" s="160"/>
    </row>
    <row r="62" spans="1:23" s="36" customFormat="1" ht="14.1" customHeight="1" x14ac:dyDescent="0.2">
      <c r="A62" s="39"/>
      <c r="B62" s="160" t="s">
        <v>75</v>
      </c>
      <c r="C62" s="160"/>
      <c r="D62" s="160"/>
      <c r="E62" s="160"/>
      <c r="F62" s="160"/>
      <c r="G62" s="160"/>
      <c r="H62" s="160"/>
      <c r="I62" s="160"/>
      <c r="J62" s="160"/>
      <c r="K62" s="160"/>
      <c r="L62" s="160"/>
      <c r="M62" s="160"/>
      <c r="N62" s="160"/>
      <c r="O62" s="160"/>
      <c r="P62" s="160"/>
      <c r="Q62" s="160"/>
      <c r="R62" s="160"/>
      <c r="S62" s="160"/>
      <c r="T62" s="160"/>
      <c r="U62" s="160"/>
      <c r="V62" s="160"/>
      <c r="W62" s="160"/>
    </row>
    <row r="64" spans="1:23" ht="15" customHeight="1" x14ac:dyDescent="0.2">
      <c r="U64" s="5"/>
      <c r="V64" s="62"/>
      <c r="W64" s="38"/>
    </row>
    <row r="65" spans="1:23" s="38" customFormat="1" ht="15" customHeight="1" x14ac:dyDescent="0.2">
      <c r="B65" s="6"/>
      <c r="C65" s="6"/>
      <c r="D65" s="6"/>
      <c r="E65" s="6"/>
      <c r="F65" s="6"/>
      <c r="G65" s="6"/>
      <c r="H65" s="6"/>
      <c r="I65" s="6"/>
      <c r="J65" s="6"/>
      <c r="K65" s="6"/>
      <c r="L65" s="6"/>
      <c r="M65" s="6"/>
      <c r="N65" s="6"/>
      <c r="O65" s="6"/>
      <c r="P65" s="6"/>
      <c r="Q65" s="6"/>
      <c r="R65" s="5"/>
      <c r="T65" s="6"/>
      <c r="U65" s="6"/>
      <c r="V65" s="39"/>
      <c r="W65" s="39"/>
    </row>
    <row r="68" spans="1:23" ht="15" customHeight="1" x14ac:dyDescent="0.2">
      <c r="A68" s="39"/>
      <c r="C68" s="116" t="str">
        <f>IF(ISTEXT(C7),LEFT(C7,3),TEXT(C7,"#,##0"))</f>
        <v>677,934</v>
      </c>
      <c r="D68" s="116" t="str">
        <f>IF(ISTEXT(D7),LEFT(D7,3),TEXT(D7,"#,##0"))</f>
        <v>10,371</v>
      </c>
    </row>
  </sheetData>
  <mergeCells count="16">
    <mergeCell ref="P5:Q5"/>
    <mergeCell ref="R4:S5"/>
    <mergeCell ref="B2:W2"/>
    <mergeCell ref="B61:W61"/>
    <mergeCell ref="B62:W62"/>
    <mergeCell ref="B4:B5"/>
    <mergeCell ref="C4:C5"/>
    <mergeCell ref="D4:Q4"/>
    <mergeCell ref="T4:T5"/>
    <mergeCell ref="U4:U5"/>
    <mergeCell ref="D5:E5"/>
    <mergeCell ref="F5:G5"/>
    <mergeCell ref="H5:I5"/>
    <mergeCell ref="J5:K5"/>
    <mergeCell ref="L5:M5"/>
    <mergeCell ref="N5:O5"/>
  </mergeCells>
  <printOptions horizontalCentered="1"/>
  <pageMargins left="0.25" right="0.25" top="0.75" bottom="0.75" header="0.3" footer="0.3"/>
  <pageSetup scale="47"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2.85546875" style="37" customWidth="1"/>
    <col min="2" max="2" width="18.28515625" style="6" customWidth="1"/>
    <col min="3" max="17" width="12.7109375" style="6" customWidth="1"/>
    <col min="18" max="18" width="12.7109375" style="5" customWidth="1"/>
    <col min="19" max="19" width="12.7109375" style="38" customWidth="1"/>
    <col min="20" max="21" width="12.7109375" style="6" customWidth="1"/>
    <col min="22" max="16384" width="10.140625" style="39"/>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118" t="str">
        <f>CONCATENATE("Number and percentage of public school male students without disabilities receiving ",LOWER(A7), " by race/ethnicity and English proficiency, by state: School Year 2015-16")</f>
        <v>Number and percentage of public school male students without disabilities receiving more than one out-of-school suspension by race/ethnicity and English proficiency, by state: School Year 2015-16</v>
      </c>
      <c r="C2" s="118"/>
      <c r="D2" s="118"/>
      <c r="E2" s="118"/>
      <c r="F2" s="118"/>
      <c r="G2" s="118"/>
      <c r="H2" s="118"/>
      <c r="I2" s="118"/>
      <c r="J2" s="118"/>
      <c r="K2" s="118"/>
      <c r="L2" s="118"/>
      <c r="M2" s="118"/>
      <c r="N2" s="118"/>
      <c r="O2" s="118"/>
      <c r="P2" s="118"/>
      <c r="Q2" s="118"/>
      <c r="R2" s="118"/>
      <c r="S2" s="118"/>
      <c r="T2" s="118"/>
      <c r="U2" s="118"/>
      <c r="V2" s="118"/>
      <c r="W2" s="11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121" t="s">
        <v>0</v>
      </c>
      <c r="C4" s="123" t="s">
        <v>85</v>
      </c>
      <c r="D4" s="136" t="s">
        <v>84</v>
      </c>
      <c r="E4" s="137"/>
      <c r="F4" s="137"/>
      <c r="G4" s="137"/>
      <c r="H4" s="137"/>
      <c r="I4" s="137"/>
      <c r="J4" s="137"/>
      <c r="K4" s="137"/>
      <c r="L4" s="137"/>
      <c r="M4" s="137"/>
      <c r="N4" s="137"/>
      <c r="O4" s="137"/>
      <c r="P4" s="137"/>
      <c r="Q4" s="138"/>
      <c r="R4" s="125" t="s">
        <v>83</v>
      </c>
      <c r="S4" s="126"/>
      <c r="T4" s="119" t="s">
        <v>5</v>
      </c>
      <c r="U4" s="129" t="s">
        <v>6</v>
      </c>
    </row>
    <row r="5" spans="1:23" s="12" customFormat="1" ht="24.95" customHeight="1" x14ac:dyDescent="0.2">
      <c r="A5" s="11"/>
      <c r="B5" s="122"/>
      <c r="C5" s="124"/>
      <c r="D5" s="131" t="s">
        <v>7</v>
      </c>
      <c r="E5" s="132"/>
      <c r="F5" s="133" t="s">
        <v>8</v>
      </c>
      <c r="G5" s="132"/>
      <c r="H5" s="134" t="s">
        <v>9</v>
      </c>
      <c r="I5" s="132"/>
      <c r="J5" s="134" t="s">
        <v>10</v>
      </c>
      <c r="K5" s="132"/>
      <c r="L5" s="134" t="s">
        <v>11</v>
      </c>
      <c r="M5" s="132"/>
      <c r="N5" s="134" t="s">
        <v>12</v>
      </c>
      <c r="O5" s="132"/>
      <c r="P5" s="134" t="s">
        <v>13</v>
      </c>
      <c r="Q5" s="135"/>
      <c r="R5" s="127"/>
      <c r="S5" s="128"/>
      <c r="T5" s="120"/>
      <c r="U5" s="130"/>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473001</v>
      </c>
      <c r="D7" s="72">
        <v>7037</v>
      </c>
      <c r="E7" s="73">
        <v>1.4877</v>
      </c>
      <c r="F7" s="74">
        <v>3757</v>
      </c>
      <c r="G7" s="73">
        <v>0.79430000000000001</v>
      </c>
      <c r="H7" s="74">
        <v>97013</v>
      </c>
      <c r="I7" s="73">
        <v>20.510100000000001</v>
      </c>
      <c r="J7" s="74">
        <v>210474</v>
      </c>
      <c r="K7" s="73">
        <v>44.497599999999998</v>
      </c>
      <c r="L7" s="74">
        <v>135269</v>
      </c>
      <c r="M7" s="73">
        <v>28.597999999999999</v>
      </c>
      <c r="N7" s="75">
        <v>1771</v>
      </c>
      <c r="O7" s="73">
        <v>0.37440000000000001</v>
      </c>
      <c r="P7" s="76">
        <v>17680</v>
      </c>
      <c r="Q7" s="69">
        <v>3.7378399999999998</v>
      </c>
      <c r="R7" s="68">
        <v>34618</v>
      </c>
      <c r="S7" s="69">
        <v>7.3188000000000004</v>
      </c>
      <c r="T7" s="80">
        <v>96360</v>
      </c>
      <c r="U7" s="70">
        <v>99.977999999999994</v>
      </c>
    </row>
    <row r="8" spans="1:23" s="24" customFormat="1" ht="15" customHeight="1" x14ac:dyDescent="0.2">
      <c r="A8" s="22" t="s">
        <v>19</v>
      </c>
      <c r="B8" s="65" t="s">
        <v>20</v>
      </c>
      <c r="C8" s="40">
        <v>13543</v>
      </c>
      <c r="D8" s="41">
        <v>62</v>
      </c>
      <c r="E8" s="43">
        <v>0.45779999999999998</v>
      </c>
      <c r="F8" s="45">
        <v>28</v>
      </c>
      <c r="G8" s="43">
        <v>0.20669999999999999</v>
      </c>
      <c r="H8" s="44">
        <v>214</v>
      </c>
      <c r="I8" s="43">
        <v>1.5802</v>
      </c>
      <c r="J8" s="45">
        <v>10059</v>
      </c>
      <c r="K8" s="43">
        <v>74.274500000000003</v>
      </c>
      <c r="L8" s="45">
        <v>3082</v>
      </c>
      <c r="M8" s="43">
        <v>22.757100000000001</v>
      </c>
      <c r="N8" s="45">
        <v>4</v>
      </c>
      <c r="O8" s="43">
        <v>2.9499999999999998E-2</v>
      </c>
      <c r="P8" s="49">
        <v>94</v>
      </c>
      <c r="Q8" s="42">
        <v>0.69408999999999998</v>
      </c>
      <c r="R8" s="41">
        <v>121</v>
      </c>
      <c r="S8" s="42">
        <v>0.89349999999999996</v>
      </c>
      <c r="T8" s="25">
        <v>1400</v>
      </c>
      <c r="U8" s="47">
        <v>100</v>
      </c>
    </row>
    <row r="9" spans="1:23" s="24" customFormat="1" ht="15" customHeight="1" x14ac:dyDescent="0.2">
      <c r="A9" s="22" t="s">
        <v>19</v>
      </c>
      <c r="B9" s="66" t="s">
        <v>21</v>
      </c>
      <c r="C9" s="64">
        <v>1339</v>
      </c>
      <c r="D9" s="72">
        <v>666</v>
      </c>
      <c r="E9" s="73">
        <v>49.738599999999998</v>
      </c>
      <c r="F9" s="74">
        <v>11</v>
      </c>
      <c r="G9" s="73">
        <v>0.82150000000000001</v>
      </c>
      <c r="H9" s="74">
        <v>68</v>
      </c>
      <c r="I9" s="73">
        <v>5.0784000000000002</v>
      </c>
      <c r="J9" s="75">
        <v>85</v>
      </c>
      <c r="K9" s="73">
        <v>6.3479999999999999</v>
      </c>
      <c r="L9" s="75">
        <v>347</v>
      </c>
      <c r="M9" s="73">
        <v>25.914899999999999</v>
      </c>
      <c r="N9" s="74">
        <v>49</v>
      </c>
      <c r="O9" s="73">
        <v>3.6594000000000002</v>
      </c>
      <c r="P9" s="77">
        <v>113</v>
      </c>
      <c r="Q9" s="69">
        <v>8.4391300000000005</v>
      </c>
      <c r="R9" s="71">
        <v>292</v>
      </c>
      <c r="S9" s="69">
        <v>21.807300000000001</v>
      </c>
      <c r="T9" s="80">
        <v>503</v>
      </c>
      <c r="U9" s="70">
        <v>100</v>
      </c>
    </row>
    <row r="10" spans="1:23" s="24" customFormat="1" ht="15" customHeight="1" x14ac:dyDescent="0.2">
      <c r="A10" s="22" t="s">
        <v>19</v>
      </c>
      <c r="B10" s="65" t="s">
        <v>22</v>
      </c>
      <c r="C10" s="40">
        <v>11719</v>
      </c>
      <c r="D10" s="48">
        <v>999</v>
      </c>
      <c r="E10" s="43">
        <v>8.5245999999999995</v>
      </c>
      <c r="F10" s="45">
        <v>102</v>
      </c>
      <c r="G10" s="43">
        <v>0.87039999999999995</v>
      </c>
      <c r="H10" s="44">
        <v>5330</v>
      </c>
      <c r="I10" s="43">
        <v>45.481699999999996</v>
      </c>
      <c r="J10" s="45">
        <v>1638</v>
      </c>
      <c r="K10" s="43">
        <v>13.9773</v>
      </c>
      <c r="L10" s="44">
        <v>3302</v>
      </c>
      <c r="M10" s="43">
        <v>28.176500000000001</v>
      </c>
      <c r="N10" s="44">
        <v>26</v>
      </c>
      <c r="O10" s="43">
        <v>0.22189999999999999</v>
      </c>
      <c r="P10" s="46">
        <v>322</v>
      </c>
      <c r="Q10" s="42">
        <v>2.7476699999999998</v>
      </c>
      <c r="R10" s="48">
        <v>699</v>
      </c>
      <c r="S10" s="42">
        <v>5.9646999999999997</v>
      </c>
      <c r="T10" s="25">
        <v>1977</v>
      </c>
      <c r="U10" s="47">
        <v>100</v>
      </c>
    </row>
    <row r="11" spans="1:23" s="24" customFormat="1" ht="15" customHeight="1" x14ac:dyDescent="0.2">
      <c r="A11" s="22" t="s">
        <v>19</v>
      </c>
      <c r="B11" s="66" t="s">
        <v>23</v>
      </c>
      <c r="C11" s="64">
        <v>6937</v>
      </c>
      <c r="D11" s="72">
        <v>28</v>
      </c>
      <c r="E11" s="73">
        <v>0.40360000000000001</v>
      </c>
      <c r="F11" s="75">
        <v>25</v>
      </c>
      <c r="G11" s="73">
        <v>0.3604</v>
      </c>
      <c r="H11" s="74">
        <v>475</v>
      </c>
      <c r="I11" s="73">
        <v>6.8472999999999997</v>
      </c>
      <c r="J11" s="74">
        <v>3704</v>
      </c>
      <c r="K11" s="73">
        <v>53.394799999999996</v>
      </c>
      <c r="L11" s="74">
        <v>2468</v>
      </c>
      <c r="M11" s="73">
        <v>35.577300000000001</v>
      </c>
      <c r="N11" s="74">
        <v>40</v>
      </c>
      <c r="O11" s="73">
        <v>0.5766</v>
      </c>
      <c r="P11" s="77">
        <v>197</v>
      </c>
      <c r="Q11" s="69">
        <v>2.8398400000000001</v>
      </c>
      <c r="R11" s="71">
        <v>346</v>
      </c>
      <c r="S11" s="69">
        <v>4.9877000000000002</v>
      </c>
      <c r="T11" s="80">
        <v>1092</v>
      </c>
      <c r="U11" s="70">
        <v>100</v>
      </c>
    </row>
    <row r="12" spans="1:23" s="24" customFormat="1" ht="15" customHeight="1" x14ac:dyDescent="0.2">
      <c r="A12" s="22" t="s">
        <v>19</v>
      </c>
      <c r="B12" s="65" t="s">
        <v>24</v>
      </c>
      <c r="C12" s="40">
        <v>37431</v>
      </c>
      <c r="D12" s="41">
        <v>445</v>
      </c>
      <c r="E12" s="43">
        <v>1.1889000000000001</v>
      </c>
      <c r="F12" s="44">
        <v>955</v>
      </c>
      <c r="G12" s="43">
        <v>2.5514000000000001</v>
      </c>
      <c r="H12" s="45">
        <v>19973</v>
      </c>
      <c r="I12" s="43">
        <v>53.359499999999997</v>
      </c>
      <c r="J12" s="45">
        <v>6716</v>
      </c>
      <c r="K12" s="43">
        <v>17.942299999999999</v>
      </c>
      <c r="L12" s="45">
        <v>7646</v>
      </c>
      <c r="M12" s="43">
        <v>20.4269</v>
      </c>
      <c r="N12" s="44">
        <v>239</v>
      </c>
      <c r="O12" s="43">
        <v>0.63849999999999996</v>
      </c>
      <c r="P12" s="49">
        <v>1457</v>
      </c>
      <c r="Q12" s="42">
        <v>3.8925000000000001</v>
      </c>
      <c r="R12" s="48">
        <v>7414</v>
      </c>
      <c r="S12" s="42">
        <v>19.807099999999998</v>
      </c>
      <c r="T12" s="25">
        <v>10138</v>
      </c>
      <c r="U12" s="47">
        <v>100</v>
      </c>
    </row>
    <row r="13" spans="1:23" s="24" customFormat="1" ht="15" customHeight="1" x14ac:dyDescent="0.2">
      <c r="A13" s="22" t="s">
        <v>19</v>
      </c>
      <c r="B13" s="66" t="s">
        <v>25</v>
      </c>
      <c r="C13" s="64">
        <v>6784</v>
      </c>
      <c r="D13" s="72">
        <v>82</v>
      </c>
      <c r="E13" s="73">
        <v>1.2087000000000001</v>
      </c>
      <c r="F13" s="75">
        <v>63</v>
      </c>
      <c r="G13" s="73">
        <v>0.92869999999999997</v>
      </c>
      <c r="H13" s="74">
        <v>3033</v>
      </c>
      <c r="I13" s="73">
        <v>44.708100000000002</v>
      </c>
      <c r="J13" s="75">
        <v>802</v>
      </c>
      <c r="K13" s="73">
        <v>11.821899999999999</v>
      </c>
      <c r="L13" s="74">
        <v>2504</v>
      </c>
      <c r="M13" s="73">
        <v>36.910400000000003</v>
      </c>
      <c r="N13" s="74">
        <v>18</v>
      </c>
      <c r="O13" s="73">
        <v>0.26529999999999998</v>
      </c>
      <c r="P13" s="76">
        <v>282</v>
      </c>
      <c r="Q13" s="69">
        <v>4.1568399999999999</v>
      </c>
      <c r="R13" s="72">
        <v>1284</v>
      </c>
      <c r="S13" s="69">
        <v>18.9269</v>
      </c>
      <c r="T13" s="80">
        <v>1868</v>
      </c>
      <c r="U13" s="70">
        <v>100</v>
      </c>
    </row>
    <row r="14" spans="1:23" s="24" customFormat="1" ht="15" customHeight="1" x14ac:dyDescent="0.2">
      <c r="A14" s="22" t="s">
        <v>19</v>
      </c>
      <c r="B14" s="65" t="s">
        <v>26</v>
      </c>
      <c r="C14" s="50">
        <v>2955</v>
      </c>
      <c r="D14" s="41">
        <v>4</v>
      </c>
      <c r="E14" s="43">
        <v>0.13539999999999999</v>
      </c>
      <c r="F14" s="45">
        <v>25</v>
      </c>
      <c r="G14" s="43">
        <v>0.84599999999999997</v>
      </c>
      <c r="H14" s="44">
        <v>1064</v>
      </c>
      <c r="I14" s="43">
        <v>36.006799999999998</v>
      </c>
      <c r="J14" s="44">
        <v>1198</v>
      </c>
      <c r="K14" s="43">
        <v>40.541499999999999</v>
      </c>
      <c r="L14" s="44">
        <v>595</v>
      </c>
      <c r="M14" s="43">
        <v>20.135400000000001</v>
      </c>
      <c r="N14" s="45">
        <v>1</v>
      </c>
      <c r="O14" s="43">
        <v>3.3799999999999997E-2</v>
      </c>
      <c r="P14" s="46">
        <v>68</v>
      </c>
      <c r="Q14" s="42">
        <v>2.30118</v>
      </c>
      <c r="R14" s="48">
        <v>247</v>
      </c>
      <c r="S14" s="42">
        <v>8.3587000000000007</v>
      </c>
      <c r="T14" s="25">
        <v>1238</v>
      </c>
      <c r="U14" s="47">
        <v>100</v>
      </c>
    </row>
    <row r="15" spans="1:23" s="24" customFormat="1" ht="15" customHeight="1" x14ac:dyDescent="0.2">
      <c r="A15" s="22" t="s">
        <v>19</v>
      </c>
      <c r="B15" s="66" t="s">
        <v>27</v>
      </c>
      <c r="C15" s="67">
        <v>2213</v>
      </c>
      <c r="D15" s="72">
        <v>8</v>
      </c>
      <c r="E15" s="73">
        <v>0.36149999999999999</v>
      </c>
      <c r="F15" s="74">
        <v>5</v>
      </c>
      <c r="G15" s="73">
        <v>0.22589999999999999</v>
      </c>
      <c r="H15" s="74">
        <v>266</v>
      </c>
      <c r="I15" s="73">
        <v>12.0199</v>
      </c>
      <c r="J15" s="75">
        <v>1453</v>
      </c>
      <c r="K15" s="73">
        <v>65.657499999999999</v>
      </c>
      <c r="L15" s="74">
        <v>425</v>
      </c>
      <c r="M15" s="73">
        <v>19.204699999999999</v>
      </c>
      <c r="N15" s="75">
        <v>2</v>
      </c>
      <c r="O15" s="73">
        <v>9.0399999999999994E-2</v>
      </c>
      <c r="P15" s="76">
        <v>54</v>
      </c>
      <c r="Q15" s="69">
        <v>2.4401299999999999</v>
      </c>
      <c r="R15" s="71">
        <v>81</v>
      </c>
      <c r="S15" s="69">
        <v>3.6602000000000001</v>
      </c>
      <c r="T15" s="80">
        <v>235</v>
      </c>
      <c r="U15" s="70">
        <v>100</v>
      </c>
    </row>
    <row r="16" spans="1:23" s="24" customFormat="1" ht="15" customHeight="1" x14ac:dyDescent="0.2">
      <c r="A16" s="22" t="s">
        <v>19</v>
      </c>
      <c r="B16" s="65" t="s">
        <v>28</v>
      </c>
      <c r="C16" s="50">
        <v>1134</v>
      </c>
      <c r="D16" s="48">
        <v>1</v>
      </c>
      <c r="E16" s="43">
        <v>8.8200000000000001E-2</v>
      </c>
      <c r="F16" s="44">
        <v>1</v>
      </c>
      <c r="G16" s="43">
        <v>8.8200000000000001E-2</v>
      </c>
      <c r="H16" s="45">
        <v>52</v>
      </c>
      <c r="I16" s="43">
        <v>4.5854999999999997</v>
      </c>
      <c r="J16" s="44">
        <v>1068</v>
      </c>
      <c r="K16" s="43">
        <v>94.179900000000004</v>
      </c>
      <c r="L16" s="45">
        <v>8</v>
      </c>
      <c r="M16" s="43">
        <v>0.70550000000000002</v>
      </c>
      <c r="N16" s="44">
        <v>1</v>
      </c>
      <c r="O16" s="43">
        <v>8.8200000000000001E-2</v>
      </c>
      <c r="P16" s="46">
        <v>3</v>
      </c>
      <c r="Q16" s="42">
        <v>0.26455000000000001</v>
      </c>
      <c r="R16" s="41">
        <v>32</v>
      </c>
      <c r="S16" s="42">
        <v>2.8218999999999999</v>
      </c>
      <c r="T16" s="25">
        <v>221</v>
      </c>
      <c r="U16" s="47">
        <v>100</v>
      </c>
    </row>
    <row r="17" spans="1:21" s="24" customFormat="1" ht="15" customHeight="1" x14ac:dyDescent="0.2">
      <c r="A17" s="22" t="s">
        <v>19</v>
      </c>
      <c r="B17" s="66" t="s">
        <v>29</v>
      </c>
      <c r="C17" s="64">
        <v>29136</v>
      </c>
      <c r="D17" s="72">
        <v>92</v>
      </c>
      <c r="E17" s="73">
        <v>0.31580000000000003</v>
      </c>
      <c r="F17" s="75">
        <v>98</v>
      </c>
      <c r="G17" s="73">
        <v>0.33639999999999998</v>
      </c>
      <c r="H17" s="74">
        <v>6036</v>
      </c>
      <c r="I17" s="73">
        <v>20.7166</v>
      </c>
      <c r="J17" s="75">
        <v>13360</v>
      </c>
      <c r="K17" s="73">
        <v>45.853900000000003</v>
      </c>
      <c r="L17" s="75">
        <v>8315</v>
      </c>
      <c r="M17" s="73">
        <v>28.538599999999999</v>
      </c>
      <c r="N17" s="75">
        <v>18</v>
      </c>
      <c r="O17" s="73">
        <v>6.1800000000000001E-2</v>
      </c>
      <c r="P17" s="77">
        <v>1217</v>
      </c>
      <c r="Q17" s="69">
        <v>4.1769600000000002</v>
      </c>
      <c r="R17" s="72">
        <v>1724</v>
      </c>
      <c r="S17" s="69">
        <v>5.9170999999999996</v>
      </c>
      <c r="T17" s="80">
        <v>3952</v>
      </c>
      <c r="U17" s="70">
        <v>100</v>
      </c>
    </row>
    <row r="18" spans="1:21" s="24" customFormat="1" ht="15" customHeight="1" x14ac:dyDescent="0.2">
      <c r="A18" s="22" t="s">
        <v>19</v>
      </c>
      <c r="B18" s="65" t="s">
        <v>30</v>
      </c>
      <c r="C18" s="40">
        <v>24997</v>
      </c>
      <c r="D18" s="48">
        <v>31</v>
      </c>
      <c r="E18" s="43">
        <v>0.124</v>
      </c>
      <c r="F18" s="45">
        <v>114</v>
      </c>
      <c r="G18" s="43">
        <v>0.45610000000000001</v>
      </c>
      <c r="H18" s="45">
        <v>1922</v>
      </c>
      <c r="I18" s="43">
        <v>7.6889000000000003</v>
      </c>
      <c r="J18" s="45">
        <v>18230</v>
      </c>
      <c r="K18" s="43">
        <v>72.928799999999995</v>
      </c>
      <c r="L18" s="45">
        <v>3904</v>
      </c>
      <c r="M18" s="43">
        <v>15.617900000000001</v>
      </c>
      <c r="N18" s="45">
        <v>28</v>
      </c>
      <c r="O18" s="43">
        <v>0.112</v>
      </c>
      <c r="P18" s="46">
        <v>768</v>
      </c>
      <c r="Q18" s="42">
        <v>3.0723699999999998</v>
      </c>
      <c r="R18" s="48">
        <v>697</v>
      </c>
      <c r="S18" s="42">
        <v>2.7883</v>
      </c>
      <c r="T18" s="25">
        <v>2407</v>
      </c>
      <c r="U18" s="47">
        <v>100</v>
      </c>
    </row>
    <row r="19" spans="1:21" s="24" customFormat="1" ht="15" customHeight="1" x14ac:dyDescent="0.2">
      <c r="A19" s="22" t="s">
        <v>19</v>
      </c>
      <c r="B19" s="66" t="s">
        <v>31</v>
      </c>
      <c r="C19" s="64">
        <v>1708</v>
      </c>
      <c r="D19" s="72">
        <v>10</v>
      </c>
      <c r="E19" s="73">
        <v>0.58550000000000002</v>
      </c>
      <c r="F19" s="74">
        <v>345</v>
      </c>
      <c r="G19" s="73">
        <v>20.199100000000001</v>
      </c>
      <c r="H19" s="74">
        <v>145</v>
      </c>
      <c r="I19" s="73">
        <v>8.4894999999999996</v>
      </c>
      <c r="J19" s="74">
        <v>41</v>
      </c>
      <c r="K19" s="73">
        <v>2.4005000000000001</v>
      </c>
      <c r="L19" s="74">
        <v>172</v>
      </c>
      <c r="M19" s="73">
        <v>10.0703</v>
      </c>
      <c r="N19" s="74">
        <v>861</v>
      </c>
      <c r="O19" s="73">
        <v>50.409799999999997</v>
      </c>
      <c r="P19" s="76">
        <v>134</v>
      </c>
      <c r="Q19" s="69">
        <v>7.8454300000000003</v>
      </c>
      <c r="R19" s="72">
        <v>373</v>
      </c>
      <c r="S19" s="69">
        <v>21.8384</v>
      </c>
      <c r="T19" s="80">
        <v>290</v>
      </c>
      <c r="U19" s="70">
        <v>100</v>
      </c>
    </row>
    <row r="20" spans="1:21" s="24" customFormat="1" ht="15" customHeight="1" x14ac:dyDescent="0.2">
      <c r="A20" s="22" t="s">
        <v>19</v>
      </c>
      <c r="B20" s="65" t="s">
        <v>32</v>
      </c>
      <c r="C20" s="50">
        <v>1129</v>
      </c>
      <c r="D20" s="48">
        <v>41</v>
      </c>
      <c r="E20" s="43">
        <v>3.6315</v>
      </c>
      <c r="F20" s="44">
        <v>2</v>
      </c>
      <c r="G20" s="43">
        <v>0.17710000000000001</v>
      </c>
      <c r="H20" s="45">
        <v>244</v>
      </c>
      <c r="I20" s="43">
        <v>21.611999999999998</v>
      </c>
      <c r="J20" s="44">
        <v>20</v>
      </c>
      <c r="K20" s="43">
        <v>1.7715000000000001</v>
      </c>
      <c r="L20" s="44">
        <v>769</v>
      </c>
      <c r="M20" s="43">
        <v>68.113399999999999</v>
      </c>
      <c r="N20" s="44">
        <v>5</v>
      </c>
      <c r="O20" s="43">
        <v>0.44290000000000002</v>
      </c>
      <c r="P20" s="46">
        <v>48</v>
      </c>
      <c r="Q20" s="42">
        <v>4.2515499999999999</v>
      </c>
      <c r="R20" s="48">
        <v>37</v>
      </c>
      <c r="S20" s="42">
        <v>3.2772000000000001</v>
      </c>
      <c r="T20" s="25">
        <v>720</v>
      </c>
      <c r="U20" s="47">
        <v>100</v>
      </c>
    </row>
    <row r="21" spans="1:21" s="24" customFormat="1" ht="15" customHeight="1" x14ac:dyDescent="0.2">
      <c r="A21" s="22" t="s">
        <v>19</v>
      </c>
      <c r="B21" s="66" t="s">
        <v>33</v>
      </c>
      <c r="C21" s="64">
        <v>14227</v>
      </c>
      <c r="D21" s="71">
        <v>33</v>
      </c>
      <c r="E21" s="73">
        <v>0.23200000000000001</v>
      </c>
      <c r="F21" s="74">
        <v>51</v>
      </c>
      <c r="G21" s="73">
        <v>0.35849999999999999</v>
      </c>
      <c r="H21" s="75">
        <v>2551</v>
      </c>
      <c r="I21" s="73">
        <v>17.930700000000002</v>
      </c>
      <c r="J21" s="74">
        <v>7415</v>
      </c>
      <c r="K21" s="73">
        <v>52.119199999999999</v>
      </c>
      <c r="L21" s="74">
        <v>3554</v>
      </c>
      <c r="M21" s="73">
        <v>24.980699999999999</v>
      </c>
      <c r="N21" s="74">
        <v>11</v>
      </c>
      <c r="O21" s="73">
        <v>7.7299999999999994E-2</v>
      </c>
      <c r="P21" s="77">
        <v>612</v>
      </c>
      <c r="Q21" s="69">
        <v>4.3016800000000002</v>
      </c>
      <c r="R21" s="72">
        <v>645</v>
      </c>
      <c r="S21" s="69">
        <v>4.5335999999999999</v>
      </c>
      <c r="T21" s="80">
        <v>4081</v>
      </c>
      <c r="U21" s="70">
        <v>99.706000000000003</v>
      </c>
    </row>
    <row r="22" spans="1:21" s="24" customFormat="1" ht="15" customHeight="1" x14ac:dyDescent="0.2">
      <c r="A22" s="22" t="s">
        <v>19</v>
      </c>
      <c r="B22" s="65" t="s">
        <v>34</v>
      </c>
      <c r="C22" s="40">
        <v>11606</v>
      </c>
      <c r="D22" s="41">
        <v>14</v>
      </c>
      <c r="E22" s="43">
        <v>0.1206</v>
      </c>
      <c r="F22" s="44">
        <v>58</v>
      </c>
      <c r="G22" s="43">
        <v>0.49969999999999998</v>
      </c>
      <c r="H22" s="44">
        <v>1126</v>
      </c>
      <c r="I22" s="43">
        <v>9.7019000000000002</v>
      </c>
      <c r="J22" s="45">
        <v>5203</v>
      </c>
      <c r="K22" s="43">
        <v>44.830300000000001</v>
      </c>
      <c r="L22" s="45">
        <v>4452</v>
      </c>
      <c r="M22" s="43">
        <v>38.359499999999997</v>
      </c>
      <c r="N22" s="45">
        <v>1</v>
      </c>
      <c r="O22" s="43">
        <v>8.6E-3</v>
      </c>
      <c r="P22" s="49">
        <v>752</v>
      </c>
      <c r="Q22" s="42">
        <v>6.4794099999999997</v>
      </c>
      <c r="R22" s="48">
        <v>536</v>
      </c>
      <c r="S22" s="42">
        <v>4.6182999999999996</v>
      </c>
      <c r="T22" s="25">
        <v>1879</v>
      </c>
      <c r="U22" s="47">
        <v>100</v>
      </c>
    </row>
    <row r="23" spans="1:21" s="24" customFormat="1" ht="15" customHeight="1" x14ac:dyDescent="0.2">
      <c r="A23" s="22" t="s">
        <v>19</v>
      </c>
      <c r="B23" s="66" t="s">
        <v>35</v>
      </c>
      <c r="C23" s="64">
        <v>1841</v>
      </c>
      <c r="D23" s="72">
        <v>6</v>
      </c>
      <c r="E23" s="73">
        <v>0.32590000000000002</v>
      </c>
      <c r="F23" s="74">
        <v>7</v>
      </c>
      <c r="G23" s="73">
        <v>0.38019999999999998</v>
      </c>
      <c r="H23" s="74">
        <v>216</v>
      </c>
      <c r="I23" s="73">
        <v>11.732799999999999</v>
      </c>
      <c r="J23" s="74">
        <v>468</v>
      </c>
      <c r="K23" s="73">
        <v>25.420999999999999</v>
      </c>
      <c r="L23" s="74">
        <v>1008</v>
      </c>
      <c r="M23" s="73">
        <v>54.752899999999997</v>
      </c>
      <c r="N23" s="74">
        <v>5</v>
      </c>
      <c r="O23" s="73">
        <v>0.27160000000000001</v>
      </c>
      <c r="P23" s="77">
        <v>131</v>
      </c>
      <c r="Q23" s="69">
        <v>7.1157000000000004</v>
      </c>
      <c r="R23" s="71">
        <v>98</v>
      </c>
      <c r="S23" s="69">
        <v>5.3231999999999999</v>
      </c>
      <c r="T23" s="80">
        <v>1365</v>
      </c>
      <c r="U23" s="70">
        <v>100</v>
      </c>
    </row>
    <row r="24" spans="1:21" s="24" customFormat="1" ht="15" customHeight="1" x14ac:dyDescent="0.2">
      <c r="A24" s="22" t="s">
        <v>19</v>
      </c>
      <c r="B24" s="65" t="s">
        <v>36</v>
      </c>
      <c r="C24" s="40">
        <v>3957</v>
      </c>
      <c r="D24" s="48">
        <v>51</v>
      </c>
      <c r="E24" s="43">
        <v>1.2888999999999999</v>
      </c>
      <c r="F24" s="45">
        <v>31</v>
      </c>
      <c r="G24" s="43">
        <v>0.78339999999999999</v>
      </c>
      <c r="H24" s="44">
        <v>851</v>
      </c>
      <c r="I24" s="43">
        <v>21.5062</v>
      </c>
      <c r="J24" s="45">
        <v>1158</v>
      </c>
      <c r="K24" s="43">
        <v>29.264600000000002</v>
      </c>
      <c r="L24" s="45">
        <v>1579</v>
      </c>
      <c r="M24" s="43">
        <v>39.904000000000003</v>
      </c>
      <c r="N24" s="45">
        <v>4</v>
      </c>
      <c r="O24" s="43">
        <v>0.1011</v>
      </c>
      <c r="P24" s="49">
        <v>283</v>
      </c>
      <c r="Q24" s="42">
        <v>7.1518800000000002</v>
      </c>
      <c r="R24" s="48">
        <v>454</v>
      </c>
      <c r="S24" s="42">
        <v>11.4733</v>
      </c>
      <c r="T24" s="25">
        <v>1356</v>
      </c>
      <c r="U24" s="47">
        <v>100</v>
      </c>
    </row>
    <row r="25" spans="1:21" s="24" customFormat="1" ht="15" customHeight="1" x14ac:dyDescent="0.2">
      <c r="A25" s="22" t="s">
        <v>19</v>
      </c>
      <c r="B25" s="66" t="s">
        <v>37</v>
      </c>
      <c r="C25" s="67">
        <v>6579</v>
      </c>
      <c r="D25" s="72">
        <v>8</v>
      </c>
      <c r="E25" s="73">
        <v>0.1216</v>
      </c>
      <c r="F25" s="74">
        <v>26</v>
      </c>
      <c r="G25" s="73">
        <v>0.3952</v>
      </c>
      <c r="H25" s="74">
        <v>311</v>
      </c>
      <c r="I25" s="73">
        <v>4.7271999999999998</v>
      </c>
      <c r="J25" s="74">
        <v>2146</v>
      </c>
      <c r="K25" s="73">
        <v>32.618899999999996</v>
      </c>
      <c r="L25" s="75">
        <v>3789</v>
      </c>
      <c r="M25" s="73">
        <v>57.592300000000002</v>
      </c>
      <c r="N25" s="74">
        <v>6</v>
      </c>
      <c r="O25" s="73">
        <v>9.1200000000000003E-2</v>
      </c>
      <c r="P25" s="77">
        <v>293</v>
      </c>
      <c r="Q25" s="69">
        <v>4.4535600000000004</v>
      </c>
      <c r="R25" s="72">
        <v>148</v>
      </c>
      <c r="S25" s="69">
        <v>2.2496</v>
      </c>
      <c r="T25" s="80">
        <v>1407</v>
      </c>
      <c r="U25" s="70">
        <v>100</v>
      </c>
    </row>
    <row r="26" spans="1:21" s="24" customFormat="1" ht="15" customHeight="1" x14ac:dyDescent="0.2">
      <c r="A26" s="22" t="s">
        <v>19</v>
      </c>
      <c r="B26" s="65" t="s">
        <v>38</v>
      </c>
      <c r="C26" s="40">
        <v>11929</v>
      </c>
      <c r="D26" s="41">
        <v>70</v>
      </c>
      <c r="E26" s="43">
        <v>0.58679999999999999</v>
      </c>
      <c r="F26" s="44">
        <v>28</v>
      </c>
      <c r="G26" s="43">
        <v>0.23469999999999999</v>
      </c>
      <c r="H26" s="44">
        <v>380</v>
      </c>
      <c r="I26" s="43">
        <v>3.1855000000000002</v>
      </c>
      <c r="J26" s="45">
        <v>8416</v>
      </c>
      <c r="K26" s="43">
        <v>70.550799999999995</v>
      </c>
      <c r="L26" s="45">
        <v>2844</v>
      </c>
      <c r="M26" s="43">
        <v>23.841100000000001</v>
      </c>
      <c r="N26" s="44">
        <v>4</v>
      </c>
      <c r="O26" s="43">
        <v>3.3500000000000002E-2</v>
      </c>
      <c r="P26" s="49">
        <v>187</v>
      </c>
      <c r="Q26" s="42">
        <v>1.5676099999999999</v>
      </c>
      <c r="R26" s="41">
        <v>192</v>
      </c>
      <c r="S26" s="42">
        <v>1.6094999999999999</v>
      </c>
      <c r="T26" s="25">
        <v>1367</v>
      </c>
      <c r="U26" s="47">
        <v>99.927000000000007</v>
      </c>
    </row>
    <row r="27" spans="1:21" s="24" customFormat="1" ht="15" customHeight="1" x14ac:dyDescent="0.2">
      <c r="A27" s="22" t="s">
        <v>19</v>
      </c>
      <c r="B27" s="66" t="s">
        <v>39</v>
      </c>
      <c r="C27" s="67">
        <v>848</v>
      </c>
      <c r="D27" s="71">
        <v>10</v>
      </c>
      <c r="E27" s="73">
        <v>1.1792</v>
      </c>
      <c r="F27" s="74">
        <v>5</v>
      </c>
      <c r="G27" s="73">
        <v>0.58960000000000001</v>
      </c>
      <c r="H27" s="74">
        <v>11</v>
      </c>
      <c r="I27" s="73">
        <v>1.2971999999999999</v>
      </c>
      <c r="J27" s="74">
        <v>67</v>
      </c>
      <c r="K27" s="73">
        <v>7.9009</v>
      </c>
      <c r="L27" s="75">
        <v>739</v>
      </c>
      <c r="M27" s="73">
        <v>87.146199999999993</v>
      </c>
      <c r="N27" s="74">
        <v>0</v>
      </c>
      <c r="O27" s="73">
        <v>0</v>
      </c>
      <c r="P27" s="77">
        <v>16</v>
      </c>
      <c r="Q27" s="69">
        <v>1.88679</v>
      </c>
      <c r="R27" s="71">
        <v>50</v>
      </c>
      <c r="S27" s="69">
        <v>5.8962000000000003</v>
      </c>
      <c r="T27" s="80">
        <v>589</v>
      </c>
      <c r="U27" s="70">
        <v>100</v>
      </c>
    </row>
    <row r="28" spans="1:21" s="24" customFormat="1" ht="15" customHeight="1" x14ac:dyDescent="0.2">
      <c r="A28" s="22" t="s">
        <v>19</v>
      </c>
      <c r="B28" s="65" t="s">
        <v>40</v>
      </c>
      <c r="C28" s="50">
        <v>4776</v>
      </c>
      <c r="D28" s="48">
        <v>19</v>
      </c>
      <c r="E28" s="43">
        <v>0.39779999999999999</v>
      </c>
      <c r="F28" s="45">
        <v>36</v>
      </c>
      <c r="G28" s="43">
        <v>0.75380000000000003</v>
      </c>
      <c r="H28" s="45">
        <v>414</v>
      </c>
      <c r="I28" s="43">
        <v>8.6683000000000003</v>
      </c>
      <c r="J28" s="45">
        <v>3073</v>
      </c>
      <c r="K28" s="43">
        <v>64.342500000000001</v>
      </c>
      <c r="L28" s="44">
        <v>1008</v>
      </c>
      <c r="M28" s="43">
        <v>21.105499999999999</v>
      </c>
      <c r="N28" s="45">
        <v>5</v>
      </c>
      <c r="O28" s="43">
        <v>0.1047</v>
      </c>
      <c r="P28" s="46">
        <v>221</v>
      </c>
      <c r="Q28" s="42">
        <v>4.6273</v>
      </c>
      <c r="R28" s="41">
        <v>178</v>
      </c>
      <c r="S28" s="42">
        <v>3.7269999999999999</v>
      </c>
      <c r="T28" s="25">
        <v>1434</v>
      </c>
      <c r="U28" s="47">
        <v>100</v>
      </c>
    </row>
    <row r="29" spans="1:21" s="24" customFormat="1" ht="15" customHeight="1" x14ac:dyDescent="0.2">
      <c r="A29" s="22" t="s">
        <v>19</v>
      </c>
      <c r="B29" s="66" t="s">
        <v>41</v>
      </c>
      <c r="C29" s="64">
        <v>4792</v>
      </c>
      <c r="D29" s="72">
        <v>10</v>
      </c>
      <c r="E29" s="73">
        <v>0.2087</v>
      </c>
      <c r="F29" s="74">
        <v>61</v>
      </c>
      <c r="G29" s="73">
        <v>1.2729999999999999</v>
      </c>
      <c r="H29" s="75">
        <v>1693</v>
      </c>
      <c r="I29" s="73">
        <v>35.329700000000003</v>
      </c>
      <c r="J29" s="74">
        <v>1087</v>
      </c>
      <c r="K29" s="73">
        <v>22.683599999999998</v>
      </c>
      <c r="L29" s="75">
        <v>1746</v>
      </c>
      <c r="M29" s="73">
        <v>36.435699999999997</v>
      </c>
      <c r="N29" s="74">
        <v>3</v>
      </c>
      <c r="O29" s="73">
        <v>6.2600000000000003E-2</v>
      </c>
      <c r="P29" s="77">
        <v>192</v>
      </c>
      <c r="Q29" s="69">
        <v>4.0066800000000002</v>
      </c>
      <c r="R29" s="72">
        <v>699</v>
      </c>
      <c r="S29" s="69">
        <v>14.5868</v>
      </c>
      <c r="T29" s="80">
        <v>1873</v>
      </c>
      <c r="U29" s="70">
        <v>100</v>
      </c>
    </row>
    <row r="30" spans="1:21" s="24" customFormat="1" ht="15" customHeight="1" x14ac:dyDescent="0.2">
      <c r="A30" s="22" t="s">
        <v>19</v>
      </c>
      <c r="B30" s="65" t="s">
        <v>42</v>
      </c>
      <c r="C30" s="40">
        <v>26289</v>
      </c>
      <c r="D30" s="48">
        <v>198</v>
      </c>
      <c r="E30" s="43">
        <v>0.75319999999999998</v>
      </c>
      <c r="F30" s="44">
        <v>116</v>
      </c>
      <c r="G30" s="43">
        <v>0.44119999999999998</v>
      </c>
      <c r="H30" s="45">
        <v>1513</v>
      </c>
      <c r="I30" s="43">
        <v>5.7553000000000001</v>
      </c>
      <c r="J30" s="45">
        <v>13739</v>
      </c>
      <c r="K30" s="43">
        <v>52.261400000000002</v>
      </c>
      <c r="L30" s="45">
        <v>9728</v>
      </c>
      <c r="M30" s="43">
        <v>37.004100000000001</v>
      </c>
      <c r="N30" s="45">
        <v>11</v>
      </c>
      <c r="O30" s="43">
        <v>4.1799999999999997E-2</v>
      </c>
      <c r="P30" s="46">
        <v>984</v>
      </c>
      <c r="Q30" s="42">
        <v>3.7430099999999999</v>
      </c>
      <c r="R30" s="41">
        <v>1248</v>
      </c>
      <c r="S30" s="42">
        <v>4.7472000000000003</v>
      </c>
      <c r="T30" s="25">
        <v>3616</v>
      </c>
      <c r="U30" s="47">
        <v>100</v>
      </c>
    </row>
    <row r="31" spans="1:21" s="24" customFormat="1" ht="15" customHeight="1" x14ac:dyDescent="0.2">
      <c r="A31" s="22" t="s">
        <v>19</v>
      </c>
      <c r="B31" s="66" t="s">
        <v>43</v>
      </c>
      <c r="C31" s="67">
        <v>5011</v>
      </c>
      <c r="D31" s="72">
        <v>231</v>
      </c>
      <c r="E31" s="73">
        <v>4.6098999999999997</v>
      </c>
      <c r="F31" s="75">
        <v>117</v>
      </c>
      <c r="G31" s="73">
        <v>2.3349000000000002</v>
      </c>
      <c r="H31" s="74">
        <v>519</v>
      </c>
      <c r="I31" s="73">
        <v>10.357200000000001</v>
      </c>
      <c r="J31" s="75">
        <v>2240</v>
      </c>
      <c r="K31" s="73">
        <v>44.701700000000002</v>
      </c>
      <c r="L31" s="74">
        <v>1625</v>
      </c>
      <c r="M31" s="73">
        <v>32.428699999999999</v>
      </c>
      <c r="N31" s="74">
        <v>2</v>
      </c>
      <c r="O31" s="73">
        <v>3.9899999999999998E-2</v>
      </c>
      <c r="P31" s="76">
        <v>277</v>
      </c>
      <c r="Q31" s="69">
        <v>5.5278400000000003</v>
      </c>
      <c r="R31" s="72">
        <v>633</v>
      </c>
      <c r="S31" s="69">
        <v>12.632199999999999</v>
      </c>
      <c r="T31" s="80">
        <v>2170</v>
      </c>
      <c r="U31" s="70">
        <v>99.953999999999994</v>
      </c>
    </row>
    <row r="32" spans="1:21" s="24" customFormat="1" ht="15" customHeight="1" x14ac:dyDescent="0.2">
      <c r="A32" s="22" t="s">
        <v>19</v>
      </c>
      <c r="B32" s="65" t="s">
        <v>44</v>
      </c>
      <c r="C32" s="40">
        <v>10845</v>
      </c>
      <c r="D32" s="41">
        <v>13</v>
      </c>
      <c r="E32" s="43">
        <v>0.11990000000000001</v>
      </c>
      <c r="F32" s="45">
        <v>17</v>
      </c>
      <c r="G32" s="43">
        <v>0.15679999999999999</v>
      </c>
      <c r="H32" s="45">
        <v>142</v>
      </c>
      <c r="I32" s="43">
        <v>1.3093999999999999</v>
      </c>
      <c r="J32" s="45">
        <v>8752</v>
      </c>
      <c r="K32" s="43">
        <v>80.700800000000001</v>
      </c>
      <c r="L32" s="44">
        <v>1856</v>
      </c>
      <c r="M32" s="43">
        <v>17.113900000000001</v>
      </c>
      <c r="N32" s="44">
        <v>6</v>
      </c>
      <c r="O32" s="43">
        <v>5.5300000000000002E-2</v>
      </c>
      <c r="P32" s="49">
        <v>59</v>
      </c>
      <c r="Q32" s="42">
        <v>0.54403000000000001</v>
      </c>
      <c r="R32" s="48">
        <v>71</v>
      </c>
      <c r="S32" s="42">
        <v>0.65469999999999995</v>
      </c>
      <c r="T32" s="25">
        <v>978</v>
      </c>
      <c r="U32" s="47">
        <v>100</v>
      </c>
    </row>
    <row r="33" spans="1:21" s="24" customFormat="1" ht="15" customHeight="1" x14ac:dyDescent="0.2">
      <c r="A33" s="22" t="s">
        <v>19</v>
      </c>
      <c r="B33" s="66" t="s">
        <v>45</v>
      </c>
      <c r="C33" s="64">
        <v>10265</v>
      </c>
      <c r="D33" s="71">
        <v>30</v>
      </c>
      <c r="E33" s="73">
        <v>0.2923</v>
      </c>
      <c r="F33" s="74">
        <v>37</v>
      </c>
      <c r="G33" s="73">
        <v>0.3604</v>
      </c>
      <c r="H33" s="75">
        <v>438</v>
      </c>
      <c r="I33" s="73">
        <v>4.2668999999999997</v>
      </c>
      <c r="J33" s="74">
        <v>5121</v>
      </c>
      <c r="K33" s="73">
        <v>49.887999999999998</v>
      </c>
      <c r="L33" s="74">
        <v>4271</v>
      </c>
      <c r="M33" s="73">
        <v>41.607399999999998</v>
      </c>
      <c r="N33" s="75">
        <v>10</v>
      </c>
      <c r="O33" s="73">
        <v>9.74E-2</v>
      </c>
      <c r="P33" s="77">
        <v>358</v>
      </c>
      <c r="Q33" s="69">
        <v>3.4875799999999999</v>
      </c>
      <c r="R33" s="71">
        <v>232</v>
      </c>
      <c r="S33" s="69">
        <v>2.2601</v>
      </c>
      <c r="T33" s="80">
        <v>2372</v>
      </c>
      <c r="U33" s="70">
        <v>100</v>
      </c>
    </row>
    <row r="34" spans="1:21" s="24" customFormat="1" ht="15" customHeight="1" x14ac:dyDescent="0.2">
      <c r="A34" s="22" t="s">
        <v>19</v>
      </c>
      <c r="B34" s="65" t="s">
        <v>46</v>
      </c>
      <c r="C34" s="50">
        <v>1129</v>
      </c>
      <c r="D34" s="41">
        <v>558</v>
      </c>
      <c r="E34" s="43">
        <v>49.424300000000002</v>
      </c>
      <c r="F34" s="45">
        <v>1</v>
      </c>
      <c r="G34" s="43">
        <v>8.8599999999999998E-2</v>
      </c>
      <c r="H34" s="44">
        <v>39</v>
      </c>
      <c r="I34" s="43">
        <v>3.4544000000000001</v>
      </c>
      <c r="J34" s="45">
        <v>19</v>
      </c>
      <c r="K34" s="43">
        <v>1.6829000000000001</v>
      </c>
      <c r="L34" s="44">
        <v>485</v>
      </c>
      <c r="M34" s="43">
        <v>42.958399999999997</v>
      </c>
      <c r="N34" s="44">
        <v>2</v>
      </c>
      <c r="O34" s="43">
        <v>0.17710000000000001</v>
      </c>
      <c r="P34" s="46">
        <v>25</v>
      </c>
      <c r="Q34" s="42">
        <v>2.21435</v>
      </c>
      <c r="R34" s="48">
        <v>134</v>
      </c>
      <c r="S34" s="42">
        <v>11.8689</v>
      </c>
      <c r="T34" s="25">
        <v>825</v>
      </c>
      <c r="U34" s="47">
        <v>100</v>
      </c>
    </row>
    <row r="35" spans="1:21" s="24" customFormat="1" ht="15" customHeight="1" x14ac:dyDescent="0.2">
      <c r="A35" s="22" t="s">
        <v>19</v>
      </c>
      <c r="B35" s="66" t="s">
        <v>47</v>
      </c>
      <c r="C35" s="67">
        <v>2194</v>
      </c>
      <c r="D35" s="71">
        <v>68</v>
      </c>
      <c r="E35" s="73">
        <v>3.0994000000000002</v>
      </c>
      <c r="F35" s="74">
        <v>19</v>
      </c>
      <c r="G35" s="73">
        <v>0.86599999999999999</v>
      </c>
      <c r="H35" s="75">
        <v>478</v>
      </c>
      <c r="I35" s="73">
        <v>21.7867</v>
      </c>
      <c r="J35" s="74">
        <v>625</v>
      </c>
      <c r="K35" s="73">
        <v>28.486799999999999</v>
      </c>
      <c r="L35" s="75">
        <v>877</v>
      </c>
      <c r="M35" s="73">
        <v>39.972700000000003</v>
      </c>
      <c r="N35" s="74">
        <v>4</v>
      </c>
      <c r="O35" s="73">
        <v>0.18229999999999999</v>
      </c>
      <c r="P35" s="77">
        <v>123</v>
      </c>
      <c r="Q35" s="69">
        <v>5.6062000000000003</v>
      </c>
      <c r="R35" s="71">
        <v>100</v>
      </c>
      <c r="S35" s="69">
        <v>4.5579000000000001</v>
      </c>
      <c r="T35" s="80">
        <v>1064</v>
      </c>
      <c r="U35" s="70">
        <v>100</v>
      </c>
    </row>
    <row r="36" spans="1:21" s="24" customFormat="1" ht="15" customHeight="1" x14ac:dyDescent="0.2">
      <c r="A36" s="22" t="s">
        <v>19</v>
      </c>
      <c r="B36" s="65" t="s">
        <v>48</v>
      </c>
      <c r="C36" s="50">
        <v>5979</v>
      </c>
      <c r="D36" s="48">
        <v>53</v>
      </c>
      <c r="E36" s="43">
        <v>0.88639999999999997</v>
      </c>
      <c r="F36" s="45">
        <v>72</v>
      </c>
      <c r="G36" s="43">
        <v>1.2041999999999999</v>
      </c>
      <c r="H36" s="45">
        <v>2399</v>
      </c>
      <c r="I36" s="43">
        <v>40.123800000000003</v>
      </c>
      <c r="J36" s="44">
        <v>1833</v>
      </c>
      <c r="K36" s="43">
        <v>30.657299999999999</v>
      </c>
      <c r="L36" s="44">
        <v>1235</v>
      </c>
      <c r="M36" s="43">
        <v>20.6556</v>
      </c>
      <c r="N36" s="45">
        <v>62</v>
      </c>
      <c r="O36" s="43">
        <v>1.0369999999999999</v>
      </c>
      <c r="P36" s="49">
        <v>325</v>
      </c>
      <c r="Q36" s="42">
        <v>5.4356900000000001</v>
      </c>
      <c r="R36" s="48">
        <v>964</v>
      </c>
      <c r="S36" s="42">
        <v>16.123100000000001</v>
      </c>
      <c r="T36" s="25">
        <v>658</v>
      </c>
      <c r="U36" s="47">
        <v>100</v>
      </c>
    </row>
    <row r="37" spans="1:21" s="24" customFormat="1" ht="15" customHeight="1" x14ac:dyDescent="0.2">
      <c r="A37" s="22" t="s">
        <v>19</v>
      </c>
      <c r="B37" s="66" t="s">
        <v>49</v>
      </c>
      <c r="C37" s="64">
        <v>1722</v>
      </c>
      <c r="D37" s="72">
        <v>9</v>
      </c>
      <c r="E37" s="73">
        <v>0.52259999999999995</v>
      </c>
      <c r="F37" s="74">
        <v>21</v>
      </c>
      <c r="G37" s="73">
        <v>1.2195</v>
      </c>
      <c r="H37" s="74">
        <v>262</v>
      </c>
      <c r="I37" s="73">
        <v>15.2149</v>
      </c>
      <c r="J37" s="74">
        <v>126</v>
      </c>
      <c r="K37" s="73">
        <v>7.3170999999999999</v>
      </c>
      <c r="L37" s="74">
        <v>1273</v>
      </c>
      <c r="M37" s="73">
        <v>73.925700000000006</v>
      </c>
      <c r="N37" s="75">
        <v>0</v>
      </c>
      <c r="O37" s="73">
        <v>0</v>
      </c>
      <c r="P37" s="77">
        <v>31</v>
      </c>
      <c r="Q37" s="69">
        <v>1.80023</v>
      </c>
      <c r="R37" s="71">
        <v>110</v>
      </c>
      <c r="S37" s="69">
        <v>6.3879000000000001</v>
      </c>
      <c r="T37" s="80">
        <v>483</v>
      </c>
      <c r="U37" s="70">
        <v>100</v>
      </c>
    </row>
    <row r="38" spans="1:21" s="24" customFormat="1" ht="15" customHeight="1" x14ac:dyDescent="0.2">
      <c r="A38" s="22" t="s">
        <v>19</v>
      </c>
      <c r="B38" s="65" t="s">
        <v>50</v>
      </c>
      <c r="C38" s="40">
        <v>10027</v>
      </c>
      <c r="D38" s="41">
        <v>8</v>
      </c>
      <c r="E38" s="43">
        <v>7.9799999999999996E-2</v>
      </c>
      <c r="F38" s="45">
        <v>147</v>
      </c>
      <c r="G38" s="43">
        <v>1.466</v>
      </c>
      <c r="H38" s="45">
        <v>3117</v>
      </c>
      <c r="I38" s="43">
        <v>31.086099999999998</v>
      </c>
      <c r="J38" s="45">
        <v>4814</v>
      </c>
      <c r="K38" s="43">
        <v>48.010399999999997</v>
      </c>
      <c r="L38" s="45">
        <v>1767</v>
      </c>
      <c r="M38" s="43">
        <v>17.622399999999999</v>
      </c>
      <c r="N38" s="45">
        <v>7</v>
      </c>
      <c r="O38" s="43">
        <v>6.9800000000000001E-2</v>
      </c>
      <c r="P38" s="46">
        <v>167</v>
      </c>
      <c r="Q38" s="42">
        <v>1.6655</v>
      </c>
      <c r="R38" s="48">
        <v>408</v>
      </c>
      <c r="S38" s="42">
        <v>4.069</v>
      </c>
      <c r="T38" s="25">
        <v>2577</v>
      </c>
      <c r="U38" s="47">
        <v>99.960999999999999</v>
      </c>
    </row>
    <row r="39" spans="1:21" s="24" customFormat="1" ht="15" customHeight="1" x14ac:dyDescent="0.2">
      <c r="A39" s="22" t="s">
        <v>19</v>
      </c>
      <c r="B39" s="66" t="s">
        <v>51</v>
      </c>
      <c r="C39" s="64">
        <v>2523</v>
      </c>
      <c r="D39" s="71">
        <v>415</v>
      </c>
      <c r="E39" s="73">
        <v>16.448699999999999</v>
      </c>
      <c r="F39" s="74">
        <v>10</v>
      </c>
      <c r="G39" s="73">
        <v>0.39639999999999997</v>
      </c>
      <c r="H39" s="75">
        <v>1547</v>
      </c>
      <c r="I39" s="73">
        <v>61.315899999999999</v>
      </c>
      <c r="J39" s="74">
        <v>86</v>
      </c>
      <c r="K39" s="73">
        <v>3.4085999999999999</v>
      </c>
      <c r="L39" s="75">
        <v>420</v>
      </c>
      <c r="M39" s="73">
        <v>16.646799999999999</v>
      </c>
      <c r="N39" s="74">
        <v>0</v>
      </c>
      <c r="O39" s="73">
        <v>0</v>
      </c>
      <c r="P39" s="77">
        <v>45</v>
      </c>
      <c r="Q39" s="69">
        <v>1.78359</v>
      </c>
      <c r="R39" s="72">
        <v>459</v>
      </c>
      <c r="S39" s="69">
        <v>18.192599999999999</v>
      </c>
      <c r="T39" s="80">
        <v>880</v>
      </c>
      <c r="U39" s="70">
        <v>100</v>
      </c>
    </row>
    <row r="40" spans="1:21" s="24" customFormat="1" ht="15" customHeight="1" x14ac:dyDescent="0.2">
      <c r="A40" s="22" t="s">
        <v>19</v>
      </c>
      <c r="B40" s="65" t="s">
        <v>52</v>
      </c>
      <c r="C40" s="50">
        <v>14073</v>
      </c>
      <c r="D40" s="41">
        <v>98</v>
      </c>
      <c r="E40" s="43">
        <v>0.69640000000000002</v>
      </c>
      <c r="F40" s="45">
        <v>157</v>
      </c>
      <c r="G40" s="43">
        <v>1.1155999999999999</v>
      </c>
      <c r="H40" s="45">
        <v>2475</v>
      </c>
      <c r="I40" s="43">
        <v>17.5869</v>
      </c>
      <c r="J40" s="44">
        <v>5525</v>
      </c>
      <c r="K40" s="43">
        <v>39.259599999999999</v>
      </c>
      <c r="L40" s="44">
        <v>5352</v>
      </c>
      <c r="M40" s="43">
        <v>38.030299999999997</v>
      </c>
      <c r="N40" s="45">
        <v>9</v>
      </c>
      <c r="O40" s="43">
        <v>6.4000000000000001E-2</v>
      </c>
      <c r="P40" s="46">
        <v>457</v>
      </c>
      <c r="Q40" s="42">
        <v>3.24735</v>
      </c>
      <c r="R40" s="48">
        <v>656</v>
      </c>
      <c r="S40" s="42">
        <v>4.6614000000000004</v>
      </c>
      <c r="T40" s="25">
        <v>4916</v>
      </c>
      <c r="U40" s="47">
        <v>99.897999999999996</v>
      </c>
    </row>
    <row r="41" spans="1:21" s="24" customFormat="1" ht="15" customHeight="1" x14ac:dyDescent="0.2">
      <c r="A41" s="22" t="s">
        <v>19</v>
      </c>
      <c r="B41" s="66" t="s">
        <v>53</v>
      </c>
      <c r="C41" s="64">
        <v>21656</v>
      </c>
      <c r="D41" s="71">
        <v>537</v>
      </c>
      <c r="E41" s="73">
        <v>2.4796999999999998</v>
      </c>
      <c r="F41" s="74">
        <v>70</v>
      </c>
      <c r="G41" s="73">
        <v>0.32319999999999999</v>
      </c>
      <c r="H41" s="74">
        <v>2406</v>
      </c>
      <c r="I41" s="73">
        <v>11.110099999999999</v>
      </c>
      <c r="J41" s="74">
        <v>12327</v>
      </c>
      <c r="K41" s="73">
        <v>56.921900000000001</v>
      </c>
      <c r="L41" s="75">
        <v>5321</v>
      </c>
      <c r="M41" s="73">
        <v>24.570599999999999</v>
      </c>
      <c r="N41" s="75">
        <v>19</v>
      </c>
      <c r="O41" s="73">
        <v>8.77E-2</v>
      </c>
      <c r="P41" s="76">
        <v>976</v>
      </c>
      <c r="Q41" s="69">
        <v>4.5068299999999999</v>
      </c>
      <c r="R41" s="72">
        <v>808</v>
      </c>
      <c r="S41" s="69">
        <v>3.7311000000000001</v>
      </c>
      <c r="T41" s="80">
        <v>2618</v>
      </c>
      <c r="U41" s="70">
        <v>100</v>
      </c>
    </row>
    <row r="42" spans="1:21" s="24" customFormat="1" ht="15" customHeight="1" x14ac:dyDescent="0.2">
      <c r="A42" s="22" t="s">
        <v>19</v>
      </c>
      <c r="B42" s="65" t="s">
        <v>54</v>
      </c>
      <c r="C42" s="50">
        <v>403</v>
      </c>
      <c r="D42" s="41">
        <v>135</v>
      </c>
      <c r="E42" s="43">
        <v>33.498800000000003</v>
      </c>
      <c r="F42" s="45">
        <v>0</v>
      </c>
      <c r="G42" s="43">
        <v>0</v>
      </c>
      <c r="H42" s="45">
        <v>17</v>
      </c>
      <c r="I42" s="43">
        <v>4.2183999999999999</v>
      </c>
      <c r="J42" s="44">
        <v>40</v>
      </c>
      <c r="K42" s="43">
        <v>9.9255999999999993</v>
      </c>
      <c r="L42" s="44">
        <v>209</v>
      </c>
      <c r="M42" s="43">
        <v>51.860999999999997</v>
      </c>
      <c r="N42" s="44">
        <v>1</v>
      </c>
      <c r="O42" s="43">
        <v>0.24809999999999999</v>
      </c>
      <c r="P42" s="46">
        <v>1</v>
      </c>
      <c r="Q42" s="42">
        <v>0.24814</v>
      </c>
      <c r="R42" s="48">
        <v>23</v>
      </c>
      <c r="S42" s="42">
        <v>5.7072000000000003</v>
      </c>
      <c r="T42" s="25">
        <v>481</v>
      </c>
      <c r="U42" s="47">
        <v>100</v>
      </c>
    </row>
    <row r="43" spans="1:21" s="24" customFormat="1" ht="15" customHeight="1" x14ac:dyDescent="0.2">
      <c r="A43" s="22" t="s">
        <v>19</v>
      </c>
      <c r="B43" s="66" t="s">
        <v>55</v>
      </c>
      <c r="C43" s="64">
        <v>22926</v>
      </c>
      <c r="D43" s="72">
        <v>25</v>
      </c>
      <c r="E43" s="73">
        <v>0.109</v>
      </c>
      <c r="F43" s="74">
        <v>91</v>
      </c>
      <c r="G43" s="73">
        <v>0.39689999999999998</v>
      </c>
      <c r="H43" s="75">
        <v>1196</v>
      </c>
      <c r="I43" s="73">
        <v>5.2168000000000001</v>
      </c>
      <c r="J43" s="74">
        <v>12114</v>
      </c>
      <c r="K43" s="73">
        <v>52.839599999999997</v>
      </c>
      <c r="L43" s="74">
        <v>7940</v>
      </c>
      <c r="M43" s="73">
        <v>34.633200000000002</v>
      </c>
      <c r="N43" s="74">
        <v>11</v>
      </c>
      <c r="O43" s="73">
        <v>4.8000000000000001E-2</v>
      </c>
      <c r="P43" s="76">
        <v>1549</v>
      </c>
      <c r="Q43" s="69">
        <v>6.7565200000000001</v>
      </c>
      <c r="R43" s="71">
        <v>664</v>
      </c>
      <c r="S43" s="69">
        <v>2.8963000000000001</v>
      </c>
      <c r="T43" s="80">
        <v>3631</v>
      </c>
      <c r="U43" s="70">
        <v>100</v>
      </c>
    </row>
    <row r="44" spans="1:21" s="24" customFormat="1" ht="15" customHeight="1" x14ac:dyDescent="0.2">
      <c r="A44" s="22" t="s">
        <v>19</v>
      </c>
      <c r="B44" s="65" t="s">
        <v>56</v>
      </c>
      <c r="C44" s="40">
        <v>7263</v>
      </c>
      <c r="D44" s="41">
        <v>855</v>
      </c>
      <c r="E44" s="43">
        <v>11.772</v>
      </c>
      <c r="F44" s="44">
        <v>22</v>
      </c>
      <c r="G44" s="43">
        <v>0.3029</v>
      </c>
      <c r="H44" s="45">
        <v>1221</v>
      </c>
      <c r="I44" s="43">
        <v>16.811199999999999</v>
      </c>
      <c r="J44" s="45">
        <v>2032</v>
      </c>
      <c r="K44" s="43">
        <v>27.977399999999999</v>
      </c>
      <c r="L44" s="45">
        <v>2549</v>
      </c>
      <c r="M44" s="43">
        <v>35.095700000000001</v>
      </c>
      <c r="N44" s="44">
        <v>20</v>
      </c>
      <c r="O44" s="43">
        <v>0.27539999999999998</v>
      </c>
      <c r="P44" s="49">
        <v>564</v>
      </c>
      <c r="Q44" s="42">
        <v>7.76539</v>
      </c>
      <c r="R44" s="48">
        <v>512</v>
      </c>
      <c r="S44" s="42">
        <v>7.0494000000000003</v>
      </c>
      <c r="T44" s="25">
        <v>1815</v>
      </c>
      <c r="U44" s="47">
        <v>100</v>
      </c>
    </row>
    <row r="45" spans="1:21" s="24" customFormat="1" ht="15" customHeight="1" x14ac:dyDescent="0.2">
      <c r="A45" s="22" t="s">
        <v>19</v>
      </c>
      <c r="B45" s="66" t="s">
        <v>57</v>
      </c>
      <c r="C45" s="64">
        <v>3051</v>
      </c>
      <c r="D45" s="71">
        <v>97</v>
      </c>
      <c r="E45" s="73">
        <v>3.1793</v>
      </c>
      <c r="F45" s="74">
        <v>26</v>
      </c>
      <c r="G45" s="73">
        <v>0.85219999999999996</v>
      </c>
      <c r="H45" s="75">
        <v>720</v>
      </c>
      <c r="I45" s="73">
        <v>23.598800000000001</v>
      </c>
      <c r="J45" s="74">
        <v>161</v>
      </c>
      <c r="K45" s="73">
        <v>5.2770000000000001</v>
      </c>
      <c r="L45" s="75">
        <v>1817</v>
      </c>
      <c r="M45" s="73">
        <v>59.554200000000002</v>
      </c>
      <c r="N45" s="74">
        <v>29</v>
      </c>
      <c r="O45" s="73">
        <v>0.95050000000000001</v>
      </c>
      <c r="P45" s="76">
        <v>201</v>
      </c>
      <c r="Q45" s="69">
        <v>6.5880000000000001</v>
      </c>
      <c r="R45" s="72">
        <v>228</v>
      </c>
      <c r="S45" s="69">
        <v>7.4729999999999999</v>
      </c>
      <c r="T45" s="80">
        <v>1283</v>
      </c>
      <c r="U45" s="70">
        <v>100</v>
      </c>
    </row>
    <row r="46" spans="1:21" s="24" customFormat="1" ht="15" customHeight="1" x14ac:dyDescent="0.2">
      <c r="A46" s="22" t="s">
        <v>19</v>
      </c>
      <c r="B46" s="65" t="s">
        <v>58</v>
      </c>
      <c r="C46" s="40">
        <v>17267</v>
      </c>
      <c r="D46" s="41">
        <v>24</v>
      </c>
      <c r="E46" s="43">
        <v>0.13900000000000001</v>
      </c>
      <c r="F46" s="45">
        <v>133</v>
      </c>
      <c r="G46" s="43">
        <v>0.77029999999999998</v>
      </c>
      <c r="H46" s="45">
        <v>2826</v>
      </c>
      <c r="I46" s="43">
        <v>16.366499999999998</v>
      </c>
      <c r="J46" s="45">
        <v>8264</v>
      </c>
      <c r="K46" s="43">
        <v>47.860100000000003</v>
      </c>
      <c r="L46" s="44">
        <v>5242</v>
      </c>
      <c r="M46" s="43">
        <v>30.358499999999999</v>
      </c>
      <c r="N46" s="44">
        <v>6</v>
      </c>
      <c r="O46" s="43">
        <v>3.4700000000000002E-2</v>
      </c>
      <c r="P46" s="49">
        <v>772</v>
      </c>
      <c r="Q46" s="42">
        <v>4.4709599999999998</v>
      </c>
      <c r="R46" s="41">
        <v>804</v>
      </c>
      <c r="S46" s="42">
        <v>4.6562999999999999</v>
      </c>
      <c r="T46" s="25">
        <v>3027</v>
      </c>
      <c r="U46" s="47">
        <v>100</v>
      </c>
    </row>
    <row r="47" spans="1:21" s="24" customFormat="1" ht="15" customHeight="1" x14ac:dyDescent="0.2">
      <c r="A47" s="22" t="s">
        <v>19</v>
      </c>
      <c r="B47" s="66" t="s">
        <v>59</v>
      </c>
      <c r="C47" s="67">
        <v>1250</v>
      </c>
      <c r="D47" s="72">
        <v>25</v>
      </c>
      <c r="E47" s="73">
        <v>2</v>
      </c>
      <c r="F47" s="75">
        <v>9</v>
      </c>
      <c r="G47" s="73">
        <v>0.72</v>
      </c>
      <c r="H47" s="75">
        <v>469</v>
      </c>
      <c r="I47" s="73">
        <v>37.520000000000003</v>
      </c>
      <c r="J47" s="75">
        <v>211</v>
      </c>
      <c r="K47" s="73">
        <v>16.88</v>
      </c>
      <c r="L47" s="75">
        <v>465</v>
      </c>
      <c r="M47" s="73">
        <v>37.200000000000003</v>
      </c>
      <c r="N47" s="74">
        <v>1</v>
      </c>
      <c r="O47" s="73">
        <v>0.08</v>
      </c>
      <c r="P47" s="76">
        <v>70</v>
      </c>
      <c r="Q47" s="69">
        <v>5.6</v>
      </c>
      <c r="R47" s="71">
        <v>108</v>
      </c>
      <c r="S47" s="69">
        <v>8.64</v>
      </c>
      <c r="T47" s="80">
        <v>308</v>
      </c>
      <c r="U47" s="70">
        <v>100</v>
      </c>
    </row>
    <row r="48" spans="1:21" s="24" customFormat="1" ht="15" customHeight="1" x14ac:dyDescent="0.2">
      <c r="A48" s="22" t="s">
        <v>19</v>
      </c>
      <c r="B48" s="65" t="s">
        <v>60</v>
      </c>
      <c r="C48" s="40">
        <v>18242</v>
      </c>
      <c r="D48" s="48">
        <v>60</v>
      </c>
      <c r="E48" s="43">
        <v>0.32890000000000003</v>
      </c>
      <c r="F48" s="45">
        <v>41</v>
      </c>
      <c r="G48" s="43">
        <v>0.2248</v>
      </c>
      <c r="H48" s="44">
        <v>757</v>
      </c>
      <c r="I48" s="43">
        <v>4.1497999999999999</v>
      </c>
      <c r="J48" s="45">
        <v>11713</v>
      </c>
      <c r="K48" s="43">
        <v>64.209000000000003</v>
      </c>
      <c r="L48" s="45">
        <v>5126</v>
      </c>
      <c r="M48" s="43">
        <v>28.1</v>
      </c>
      <c r="N48" s="44">
        <v>12</v>
      </c>
      <c r="O48" s="43">
        <v>6.5799999999999997E-2</v>
      </c>
      <c r="P48" s="49">
        <v>533</v>
      </c>
      <c r="Q48" s="42">
        <v>2.9218299999999999</v>
      </c>
      <c r="R48" s="48">
        <v>538</v>
      </c>
      <c r="S48" s="42">
        <v>2.9491999999999998</v>
      </c>
      <c r="T48" s="25">
        <v>1236</v>
      </c>
      <c r="U48" s="47">
        <v>99.918999999999997</v>
      </c>
    </row>
    <row r="49" spans="1:23" s="24" customFormat="1" ht="15" customHeight="1" x14ac:dyDescent="0.2">
      <c r="A49" s="22" t="s">
        <v>19</v>
      </c>
      <c r="B49" s="66" t="s">
        <v>61</v>
      </c>
      <c r="C49" s="67">
        <v>907</v>
      </c>
      <c r="D49" s="72">
        <v>312</v>
      </c>
      <c r="E49" s="73">
        <v>34.399099999999997</v>
      </c>
      <c r="F49" s="74">
        <v>9</v>
      </c>
      <c r="G49" s="73">
        <v>0.99229999999999996</v>
      </c>
      <c r="H49" s="74">
        <v>63</v>
      </c>
      <c r="I49" s="73">
        <v>6.9459999999999997</v>
      </c>
      <c r="J49" s="74">
        <v>76</v>
      </c>
      <c r="K49" s="73">
        <v>8.3793000000000006</v>
      </c>
      <c r="L49" s="75">
        <v>398</v>
      </c>
      <c r="M49" s="73">
        <v>43.880899999999997</v>
      </c>
      <c r="N49" s="75">
        <v>1</v>
      </c>
      <c r="O49" s="73">
        <v>0.1103</v>
      </c>
      <c r="P49" s="76">
        <v>48</v>
      </c>
      <c r="Q49" s="69">
        <v>5.2921699999999996</v>
      </c>
      <c r="R49" s="71">
        <v>39</v>
      </c>
      <c r="S49" s="69">
        <v>4.2999000000000001</v>
      </c>
      <c r="T49" s="80">
        <v>688</v>
      </c>
      <c r="U49" s="70">
        <v>100</v>
      </c>
    </row>
    <row r="50" spans="1:23" s="24" customFormat="1" ht="15" customHeight="1" x14ac:dyDescent="0.2">
      <c r="A50" s="22" t="s">
        <v>19</v>
      </c>
      <c r="B50" s="65" t="s">
        <v>62</v>
      </c>
      <c r="C50" s="40">
        <v>10055</v>
      </c>
      <c r="D50" s="41">
        <v>17</v>
      </c>
      <c r="E50" s="43">
        <v>0.1691</v>
      </c>
      <c r="F50" s="45">
        <v>43</v>
      </c>
      <c r="G50" s="43">
        <v>0.42759999999999998</v>
      </c>
      <c r="H50" s="44">
        <v>570</v>
      </c>
      <c r="I50" s="43">
        <v>5.6688000000000001</v>
      </c>
      <c r="J50" s="45">
        <v>5371</v>
      </c>
      <c r="K50" s="43">
        <v>53.416200000000003</v>
      </c>
      <c r="L50" s="45">
        <v>3863</v>
      </c>
      <c r="M50" s="43">
        <v>38.418700000000001</v>
      </c>
      <c r="N50" s="44">
        <v>10</v>
      </c>
      <c r="O50" s="43">
        <v>9.9500000000000005E-2</v>
      </c>
      <c r="P50" s="49">
        <v>181</v>
      </c>
      <c r="Q50" s="42">
        <v>1.8001</v>
      </c>
      <c r="R50" s="41">
        <v>268</v>
      </c>
      <c r="S50" s="42">
        <v>2.6652999999999998</v>
      </c>
      <c r="T50" s="25">
        <v>1818</v>
      </c>
      <c r="U50" s="47">
        <v>100</v>
      </c>
    </row>
    <row r="51" spans="1:23" s="24" customFormat="1" ht="15" customHeight="1" x14ac:dyDescent="0.2">
      <c r="A51" s="22" t="s">
        <v>19</v>
      </c>
      <c r="B51" s="66" t="s">
        <v>63</v>
      </c>
      <c r="C51" s="64">
        <v>45781</v>
      </c>
      <c r="D51" s="72">
        <v>134</v>
      </c>
      <c r="E51" s="73">
        <v>0.29270000000000002</v>
      </c>
      <c r="F51" s="75">
        <v>228</v>
      </c>
      <c r="G51" s="73">
        <v>0.498</v>
      </c>
      <c r="H51" s="74">
        <v>23206</v>
      </c>
      <c r="I51" s="73">
        <v>50.6892</v>
      </c>
      <c r="J51" s="74">
        <v>15973</v>
      </c>
      <c r="K51" s="73">
        <v>34.89</v>
      </c>
      <c r="L51" s="74">
        <v>5339</v>
      </c>
      <c r="M51" s="73">
        <v>11.662000000000001</v>
      </c>
      <c r="N51" s="75">
        <v>43</v>
      </c>
      <c r="O51" s="73">
        <v>9.3899999999999997E-2</v>
      </c>
      <c r="P51" s="76">
        <v>858</v>
      </c>
      <c r="Q51" s="69">
        <v>1.8741399999999999</v>
      </c>
      <c r="R51" s="72">
        <v>7431</v>
      </c>
      <c r="S51" s="69">
        <v>16.2316</v>
      </c>
      <c r="T51" s="80">
        <v>8616</v>
      </c>
      <c r="U51" s="70">
        <v>100</v>
      </c>
    </row>
    <row r="52" spans="1:23" s="24" customFormat="1" ht="15" customHeight="1" x14ac:dyDescent="0.2">
      <c r="A52" s="22" t="s">
        <v>19</v>
      </c>
      <c r="B52" s="65" t="s">
        <v>64</v>
      </c>
      <c r="C52" s="40">
        <v>1726</v>
      </c>
      <c r="D52" s="48">
        <v>35</v>
      </c>
      <c r="E52" s="43">
        <v>2.0278</v>
      </c>
      <c r="F52" s="45">
        <v>15</v>
      </c>
      <c r="G52" s="43">
        <v>0.86909999999999998</v>
      </c>
      <c r="H52" s="44">
        <v>489</v>
      </c>
      <c r="I52" s="43">
        <v>28.331399999999999</v>
      </c>
      <c r="J52" s="44">
        <v>93</v>
      </c>
      <c r="K52" s="43">
        <v>5.3882000000000003</v>
      </c>
      <c r="L52" s="45">
        <v>1031</v>
      </c>
      <c r="M52" s="43">
        <v>59.733499999999999</v>
      </c>
      <c r="N52" s="44">
        <v>36</v>
      </c>
      <c r="O52" s="43">
        <v>2.0857000000000001</v>
      </c>
      <c r="P52" s="46">
        <v>27</v>
      </c>
      <c r="Q52" s="42">
        <v>1.5643100000000001</v>
      </c>
      <c r="R52" s="41">
        <v>178</v>
      </c>
      <c r="S52" s="42">
        <v>10.312900000000001</v>
      </c>
      <c r="T52" s="25">
        <v>1009</v>
      </c>
      <c r="U52" s="47">
        <v>100</v>
      </c>
    </row>
    <row r="53" spans="1:23" s="24" customFormat="1" ht="15" customHeight="1" x14ac:dyDescent="0.2">
      <c r="A53" s="22" t="s">
        <v>19</v>
      </c>
      <c r="B53" s="66" t="s">
        <v>65</v>
      </c>
      <c r="C53" s="67">
        <v>494</v>
      </c>
      <c r="D53" s="71">
        <v>6</v>
      </c>
      <c r="E53" s="73">
        <v>1.2145999999999999</v>
      </c>
      <c r="F53" s="74">
        <v>4</v>
      </c>
      <c r="G53" s="73">
        <v>0.80969999999999998</v>
      </c>
      <c r="H53" s="75">
        <v>5</v>
      </c>
      <c r="I53" s="73">
        <v>1.0121</v>
      </c>
      <c r="J53" s="74">
        <v>29</v>
      </c>
      <c r="K53" s="73">
        <v>5.8704000000000001</v>
      </c>
      <c r="L53" s="75">
        <v>444</v>
      </c>
      <c r="M53" s="73">
        <v>89.878500000000003</v>
      </c>
      <c r="N53" s="75">
        <v>0</v>
      </c>
      <c r="O53" s="73">
        <v>0</v>
      </c>
      <c r="P53" s="76">
        <v>6</v>
      </c>
      <c r="Q53" s="69">
        <v>1.2145699999999999</v>
      </c>
      <c r="R53" s="71">
        <v>7</v>
      </c>
      <c r="S53" s="69">
        <v>1.417</v>
      </c>
      <c r="T53" s="80">
        <v>306</v>
      </c>
      <c r="U53" s="70">
        <v>100</v>
      </c>
    </row>
    <row r="54" spans="1:23" s="24" customFormat="1" ht="15" customHeight="1" x14ac:dyDescent="0.2">
      <c r="A54" s="22" t="s">
        <v>19</v>
      </c>
      <c r="B54" s="65" t="s">
        <v>66</v>
      </c>
      <c r="C54" s="40">
        <v>14090</v>
      </c>
      <c r="D54" s="48">
        <v>36</v>
      </c>
      <c r="E54" s="43">
        <v>0.2555</v>
      </c>
      <c r="F54" s="45">
        <v>77</v>
      </c>
      <c r="G54" s="78">
        <v>0.54649999999999999</v>
      </c>
      <c r="H54" s="44">
        <v>1143</v>
      </c>
      <c r="I54" s="78">
        <v>8.1120999999999999</v>
      </c>
      <c r="J54" s="45">
        <v>8368</v>
      </c>
      <c r="K54" s="43">
        <v>59.389600000000002</v>
      </c>
      <c r="L54" s="45">
        <v>3836</v>
      </c>
      <c r="M54" s="43">
        <v>27.225000000000001</v>
      </c>
      <c r="N54" s="45">
        <v>11</v>
      </c>
      <c r="O54" s="43">
        <v>7.8100000000000003E-2</v>
      </c>
      <c r="P54" s="49">
        <v>619</v>
      </c>
      <c r="Q54" s="42">
        <v>4.3931899999999997</v>
      </c>
      <c r="R54" s="41">
        <v>529</v>
      </c>
      <c r="S54" s="42">
        <v>3.7544</v>
      </c>
      <c r="T54" s="25">
        <v>1971</v>
      </c>
      <c r="U54" s="47">
        <v>100</v>
      </c>
    </row>
    <row r="55" spans="1:23" s="24" customFormat="1" ht="15" customHeight="1" x14ac:dyDescent="0.2">
      <c r="A55" s="22" t="s">
        <v>19</v>
      </c>
      <c r="B55" s="66" t="s">
        <v>67</v>
      </c>
      <c r="C55" s="64">
        <v>6382</v>
      </c>
      <c r="D55" s="72">
        <v>158</v>
      </c>
      <c r="E55" s="73">
        <v>2.4756999999999998</v>
      </c>
      <c r="F55" s="74">
        <v>133</v>
      </c>
      <c r="G55" s="73">
        <v>2.0840000000000001</v>
      </c>
      <c r="H55" s="75">
        <v>1823</v>
      </c>
      <c r="I55" s="73">
        <v>28.564699999999998</v>
      </c>
      <c r="J55" s="75">
        <v>708</v>
      </c>
      <c r="K55" s="73">
        <v>11.0937</v>
      </c>
      <c r="L55" s="74">
        <v>2854</v>
      </c>
      <c r="M55" s="73">
        <v>44.719499999999996</v>
      </c>
      <c r="N55" s="74">
        <v>122</v>
      </c>
      <c r="O55" s="73">
        <v>1.9116</v>
      </c>
      <c r="P55" s="77">
        <v>584</v>
      </c>
      <c r="Q55" s="69">
        <v>9.1507400000000008</v>
      </c>
      <c r="R55" s="72">
        <v>848</v>
      </c>
      <c r="S55" s="69">
        <v>13.2874</v>
      </c>
      <c r="T55" s="80">
        <v>2305</v>
      </c>
      <c r="U55" s="70">
        <v>100</v>
      </c>
    </row>
    <row r="56" spans="1:23" s="24" customFormat="1" ht="15" customHeight="1" x14ac:dyDescent="0.2">
      <c r="A56" s="22" t="s">
        <v>19</v>
      </c>
      <c r="B56" s="65" t="s">
        <v>68</v>
      </c>
      <c r="C56" s="40">
        <v>4160</v>
      </c>
      <c r="D56" s="41">
        <v>6</v>
      </c>
      <c r="E56" s="43">
        <v>0.14419999999999999</v>
      </c>
      <c r="F56" s="45">
        <v>6</v>
      </c>
      <c r="G56" s="43">
        <v>0.14419999999999999</v>
      </c>
      <c r="H56" s="45">
        <v>54</v>
      </c>
      <c r="I56" s="43">
        <v>1.2981</v>
      </c>
      <c r="J56" s="44">
        <v>503</v>
      </c>
      <c r="K56" s="43">
        <v>12.0913</v>
      </c>
      <c r="L56" s="45">
        <v>3462</v>
      </c>
      <c r="M56" s="43">
        <v>83.221199999999996</v>
      </c>
      <c r="N56" s="44">
        <v>0</v>
      </c>
      <c r="O56" s="43">
        <v>0</v>
      </c>
      <c r="P56" s="46">
        <v>129</v>
      </c>
      <c r="Q56" s="42">
        <v>3.1009600000000002</v>
      </c>
      <c r="R56" s="48">
        <v>20</v>
      </c>
      <c r="S56" s="42">
        <v>0.48080000000000001</v>
      </c>
      <c r="T56" s="25">
        <v>720</v>
      </c>
      <c r="U56" s="47">
        <v>100</v>
      </c>
    </row>
    <row r="57" spans="1:23" s="24" customFormat="1" ht="15" customHeight="1" x14ac:dyDescent="0.2">
      <c r="A57" s="22" t="s">
        <v>19</v>
      </c>
      <c r="B57" s="66" t="s">
        <v>69</v>
      </c>
      <c r="C57" s="64">
        <v>5088</v>
      </c>
      <c r="D57" s="72">
        <v>135</v>
      </c>
      <c r="E57" s="73">
        <v>2.6533000000000002</v>
      </c>
      <c r="F57" s="75">
        <v>58</v>
      </c>
      <c r="G57" s="73">
        <v>1.1398999999999999</v>
      </c>
      <c r="H57" s="74">
        <v>627</v>
      </c>
      <c r="I57" s="73">
        <v>12.3231</v>
      </c>
      <c r="J57" s="74">
        <v>2189</v>
      </c>
      <c r="K57" s="73">
        <v>43.022799999999997</v>
      </c>
      <c r="L57" s="74">
        <v>1825</v>
      </c>
      <c r="M57" s="73">
        <v>35.868699999999997</v>
      </c>
      <c r="N57" s="74">
        <v>3</v>
      </c>
      <c r="O57" s="73">
        <v>5.8999999999999997E-2</v>
      </c>
      <c r="P57" s="77">
        <v>251</v>
      </c>
      <c r="Q57" s="69">
        <v>4.9331800000000001</v>
      </c>
      <c r="R57" s="71">
        <v>234</v>
      </c>
      <c r="S57" s="69">
        <v>4.5991</v>
      </c>
      <c r="T57" s="80">
        <v>2232</v>
      </c>
      <c r="U57" s="70">
        <v>100</v>
      </c>
    </row>
    <row r="58" spans="1:23" s="24" customFormat="1" ht="15" customHeight="1" thickBot="1" x14ac:dyDescent="0.25">
      <c r="A58" s="22" t="s">
        <v>19</v>
      </c>
      <c r="B58" s="117" t="s">
        <v>70</v>
      </c>
      <c r="C58" s="51">
        <v>623</v>
      </c>
      <c r="D58" s="54">
        <v>69</v>
      </c>
      <c r="E58" s="55">
        <v>11.0754</v>
      </c>
      <c r="F58" s="56">
        <v>1</v>
      </c>
      <c r="G58" s="55">
        <v>0.1605</v>
      </c>
      <c r="H58" s="57">
        <v>117</v>
      </c>
      <c r="I58" s="55">
        <v>18.780100000000001</v>
      </c>
      <c r="J58" s="56">
        <v>15</v>
      </c>
      <c r="K58" s="55">
        <v>2.4077000000000002</v>
      </c>
      <c r="L58" s="56">
        <v>403</v>
      </c>
      <c r="M58" s="55">
        <v>64.686999999999998</v>
      </c>
      <c r="N58" s="56">
        <v>2</v>
      </c>
      <c r="O58" s="55">
        <v>0.32100000000000001</v>
      </c>
      <c r="P58" s="79">
        <v>16</v>
      </c>
      <c r="Q58" s="53">
        <v>2.5682200000000002</v>
      </c>
      <c r="R58" s="52">
        <v>17</v>
      </c>
      <c r="S58" s="53">
        <v>2.7286999999999999</v>
      </c>
      <c r="T58" s="28">
        <v>365</v>
      </c>
      <c r="U58" s="58">
        <v>100</v>
      </c>
    </row>
    <row r="59" spans="1:23" s="24" customFormat="1" ht="15" customHeight="1" x14ac:dyDescent="0.2">
      <c r="A59" s="22"/>
      <c r="B59" s="30"/>
      <c r="C59" s="31"/>
      <c r="D59" s="31"/>
      <c r="E59" s="31"/>
      <c r="F59" s="31"/>
      <c r="G59" s="31"/>
      <c r="H59" s="31"/>
      <c r="I59" s="31"/>
      <c r="J59" s="31"/>
      <c r="K59" s="31"/>
      <c r="L59" s="31"/>
      <c r="M59" s="31"/>
      <c r="N59" s="31"/>
      <c r="O59" s="31"/>
      <c r="P59" s="31"/>
      <c r="Q59" s="31"/>
      <c r="R59" s="32"/>
      <c r="S59" s="23"/>
      <c r="T59" s="31"/>
      <c r="U59" s="31"/>
    </row>
    <row r="60" spans="1:23" s="24" customFormat="1" ht="15" customHeight="1" x14ac:dyDescent="0.2">
      <c r="A60" s="22"/>
      <c r="B60" s="33" t="str">
        <f>CONCATENATE("NOTE: Table reads (for US): Of all ",C68, " public school male students without disabilities who received ", LOWER(A7), ", ",D68," (",TEXT(E7,"0.0"),"%) were American Indian or Alaska Native.")</f>
        <v>NOTE: Table reads (for US): Of all 473,001 public school male students without disabilities who received more than one out-of-school suspension, 7,037 (1.5%) were American Indian or Alaska Native.</v>
      </c>
      <c r="C60" s="31"/>
      <c r="D60" s="31"/>
      <c r="E60" s="31"/>
      <c r="F60" s="31"/>
      <c r="G60" s="31"/>
      <c r="H60" s="31"/>
      <c r="I60" s="31"/>
      <c r="J60" s="31"/>
      <c r="K60" s="31"/>
      <c r="L60" s="31"/>
      <c r="M60" s="31"/>
      <c r="N60" s="31"/>
      <c r="O60" s="31"/>
      <c r="P60" s="31"/>
      <c r="Q60" s="31"/>
      <c r="R60" s="32"/>
      <c r="S60" s="23"/>
      <c r="T60" s="31"/>
      <c r="U60" s="31"/>
    </row>
    <row r="61" spans="1:23" s="24" customFormat="1" ht="15" customHeight="1" x14ac:dyDescent="0.2">
      <c r="A61" s="22"/>
      <c r="B61" s="160" t="s">
        <v>74</v>
      </c>
      <c r="C61" s="160"/>
      <c r="D61" s="160"/>
      <c r="E61" s="160"/>
      <c r="F61" s="160"/>
      <c r="G61" s="160"/>
      <c r="H61" s="160"/>
      <c r="I61" s="160"/>
      <c r="J61" s="160"/>
      <c r="K61" s="160"/>
      <c r="L61" s="160"/>
      <c r="M61" s="160"/>
      <c r="N61" s="160"/>
      <c r="O61" s="160"/>
      <c r="P61" s="160"/>
      <c r="Q61" s="160"/>
      <c r="R61" s="160"/>
      <c r="S61" s="160"/>
      <c r="T61" s="160"/>
      <c r="U61" s="160"/>
      <c r="V61" s="160"/>
      <c r="W61" s="160"/>
    </row>
    <row r="62" spans="1:23" s="36" customFormat="1" ht="14.1" customHeight="1" x14ac:dyDescent="0.2">
      <c r="A62" s="39"/>
      <c r="B62" s="160" t="s">
        <v>75</v>
      </c>
      <c r="C62" s="160"/>
      <c r="D62" s="160"/>
      <c r="E62" s="160"/>
      <c r="F62" s="160"/>
      <c r="G62" s="160"/>
      <c r="H62" s="160"/>
      <c r="I62" s="160"/>
      <c r="J62" s="160"/>
      <c r="K62" s="160"/>
      <c r="L62" s="160"/>
      <c r="M62" s="160"/>
      <c r="N62" s="160"/>
      <c r="O62" s="160"/>
      <c r="P62" s="160"/>
      <c r="Q62" s="160"/>
      <c r="R62" s="160"/>
      <c r="S62" s="160"/>
      <c r="T62" s="160"/>
      <c r="U62" s="160"/>
      <c r="V62" s="160"/>
      <c r="W62" s="160"/>
    </row>
    <row r="63" spans="1:23" ht="15" customHeight="1" x14ac:dyDescent="0.2"/>
    <row r="64" spans="1:23" x14ac:dyDescent="0.2">
      <c r="U64" s="5"/>
      <c r="V64" s="62"/>
      <c r="W64" s="38"/>
    </row>
    <row r="65" spans="1:23" s="38" customFormat="1" ht="15" customHeight="1" x14ac:dyDescent="0.2">
      <c r="B65" s="6"/>
      <c r="C65" s="6"/>
      <c r="D65" s="6"/>
      <c r="E65" s="6"/>
      <c r="F65" s="6"/>
      <c r="G65" s="6"/>
      <c r="H65" s="6"/>
      <c r="I65" s="6"/>
      <c r="J65" s="6"/>
      <c r="K65" s="6"/>
      <c r="L65" s="6"/>
      <c r="M65" s="6"/>
      <c r="N65" s="6"/>
      <c r="O65" s="6"/>
      <c r="P65" s="6"/>
      <c r="Q65" s="6"/>
      <c r="R65" s="5"/>
      <c r="T65" s="6"/>
      <c r="U65" s="6"/>
      <c r="V65" s="39"/>
      <c r="W65" s="39"/>
    </row>
    <row r="68" spans="1:23" x14ac:dyDescent="0.2">
      <c r="A68" s="39"/>
      <c r="C68" s="116" t="str">
        <f>IF(ISTEXT(C7),LEFT(C7,3),TEXT(C7,"#,##0"))</f>
        <v>473,001</v>
      </c>
      <c r="D68" s="116" t="str">
        <f>IF(ISTEXT(D7),LEFT(D7,3),TEXT(D7,"#,##0"))</f>
        <v>7,037</v>
      </c>
    </row>
    <row r="69" spans="1:23" ht="15" customHeight="1" x14ac:dyDescent="0.2">
      <c r="A69" s="39"/>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showGridLines="0" zoomScale="80" zoomScaleNormal="80" workbookViewId="0"/>
  </sheetViews>
  <sheetFormatPr defaultColWidth="10.140625" defaultRowHeight="14.25" x14ac:dyDescent="0.2"/>
  <cols>
    <col min="1" max="1" width="3.140625" style="37" customWidth="1"/>
    <col min="2" max="2" width="18.28515625" style="6" customWidth="1"/>
    <col min="3" max="17" width="12.7109375" style="6" customWidth="1"/>
    <col min="18" max="18" width="12.7109375" style="5" customWidth="1"/>
    <col min="19" max="19" width="12.7109375" style="38" customWidth="1"/>
    <col min="20" max="21" width="12.7109375" style="6" customWidth="1"/>
    <col min="22" max="16384" width="10.140625" style="39"/>
  </cols>
  <sheetData>
    <row r="1" spans="1:23" s="6" customFormat="1" ht="15" customHeight="1" x14ac:dyDescent="0.2">
      <c r="A1" s="1"/>
      <c r="B1" s="2"/>
      <c r="C1" s="3"/>
      <c r="D1" s="3"/>
      <c r="E1" s="3"/>
      <c r="F1" s="3"/>
      <c r="G1" s="3"/>
      <c r="H1" s="3"/>
      <c r="I1" s="3"/>
      <c r="J1" s="3"/>
      <c r="K1" s="3"/>
      <c r="L1" s="3"/>
      <c r="M1" s="3"/>
      <c r="N1" s="3"/>
      <c r="O1" s="3"/>
      <c r="P1" s="3"/>
      <c r="Q1" s="3"/>
      <c r="R1" s="4"/>
      <c r="S1" s="5"/>
      <c r="T1" s="3"/>
      <c r="U1" s="3"/>
    </row>
    <row r="2" spans="1:23" s="8" customFormat="1" ht="15" customHeight="1" x14ac:dyDescent="0.25">
      <c r="A2" s="7"/>
      <c r="B2" s="118" t="str">
        <f>CONCATENATE("Number and percentage of public school female students without disabilities receiving ",LOWER(A7), " by race/ethnicity and English proficiency, by state: School Year 2015-16")</f>
        <v>Number and percentage of public school female students without disabilities receiving more than one out-of-school suspension by race/ethnicity and English proficiency, by state: School Year 2015-16</v>
      </c>
      <c r="C2" s="118"/>
      <c r="D2" s="118"/>
      <c r="E2" s="118"/>
      <c r="F2" s="118"/>
      <c r="G2" s="118"/>
      <c r="H2" s="118"/>
      <c r="I2" s="118"/>
      <c r="J2" s="118"/>
      <c r="K2" s="118"/>
      <c r="L2" s="118"/>
      <c r="M2" s="118"/>
      <c r="N2" s="118"/>
      <c r="O2" s="118"/>
      <c r="P2" s="118"/>
      <c r="Q2" s="118"/>
      <c r="R2" s="118"/>
      <c r="S2" s="118"/>
      <c r="T2" s="118"/>
      <c r="U2" s="118"/>
      <c r="V2" s="118"/>
      <c r="W2" s="118"/>
    </row>
    <row r="3" spans="1:23" s="6" customFormat="1" ht="15" customHeight="1" thickBot="1" x14ac:dyDescent="0.3">
      <c r="A3" s="1"/>
      <c r="B3" s="9"/>
      <c r="C3" s="10"/>
      <c r="D3" s="10"/>
      <c r="E3" s="10"/>
      <c r="F3" s="10"/>
      <c r="G3" s="10"/>
      <c r="H3" s="10"/>
      <c r="I3" s="10"/>
      <c r="J3" s="10"/>
      <c r="K3" s="10"/>
      <c r="L3" s="10"/>
      <c r="M3" s="10"/>
      <c r="N3" s="10"/>
      <c r="O3" s="10"/>
      <c r="P3" s="10"/>
      <c r="Q3" s="10"/>
      <c r="R3" s="10"/>
      <c r="S3" s="5"/>
      <c r="T3" s="10"/>
      <c r="U3" s="10"/>
    </row>
    <row r="4" spans="1:23" s="12" customFormat="1" ht="24.95" customHeight="1" x14ac:dyDescent="0.2">
      <c r="A4" s="11"/>
      <c r="B4" s="121" t="s">
        <v>0</v>
      </c>
      <c r="C4" s="123" t="s">
        <v>85</v>
      </c>
      <c r="D4" s="136" t="s">
        <v>84</v>
      </c>
      <c r="E4" s="137"/>
      <c r="F4" s="137"/>
      <c r="G4" s="137"/>
      <c r="H4" s="137"/>
      <c r="I4" s="137"/>
      <c r="J4" s="137"/>
      <c r="K4" s="137"/>
      <c r="L4" s="137"/>
      <c r="M4" s="137"/>
      <c r="N4" s="137"/>
      <c r="O4" s="137"/>
      <c r="P4" s="137"/>
      <c r="Q4" s="138"/>
      <c r="R4" s="125" t="s">
        <v>83</v>
      </c>
      <c r="S4" s="126"/>
      <c r="T4" s="119" t="s">
        <v>5</v>
      </c>
      <c r="U4" s="129" t="s">
        <v>6</v>
      </c>
    </row>
    <row r="5" spans="1:23" s="12" customFormat="1" ht="24.95" customHeight="1" x14ac:dyDescent="0.2">
      <c r="A5" s="11"/>
      <c r="B5" s="122"/>
      <c r="C5" s="124"/>
      <c r="D5" s="131" t="s">
        <v>7</v>
      </c>
      <c r="E5" s="132"/>
      <c r="F5" s="133" t="s">
        <v>8</v>
      </c>
      <c r="G5" s="132"/>
      <c r="H5" s="134" t="s">
        <v>9</v>
      </c>
      <c r="I5" s="132"/>
      <c r="J5" s="134" t="s">
        <v>10</v>
      </c>
      <c r="K5" s="132"/>
      <c r="L5" s="134" t="s">
        <v>11</v>
      </c>
      <c r="M5" s="132"/>
      <c r="N5" s="134" t="s">
        <v>12</v>
      </c>
      <c r="O5" s="132"/>
      <c r="P5" s="134" t="s">
        <v>13</v>
      </c>
      <c r="Q5" s="135"/>
      <c r="R5" s="127"/>
      <c r="S5" s="128"/>
      <c r="T5" s="120"/>
      <c r="U5" s="130"/>
    </row>
    <row r="6" spans="1:23" s="12" customFormat="1" ht="15" customHeight="1" thickBot="1" x14ac:dyDescent="0.25">
      <c r="A6" s="11"/>
      <c r="B6" s="13"/>
      <c r="C6" s="14"/>
      <c r="D6" s="15" t="s">
        <v>14</v>
      </c>
      <c r="E6" s="17" t="s">
        <v>15</v>
      </c>
      <c r="F6" s="18" t="s">
        <v>14</v>
      </c>
      <c r="G6" s="17" t="s">
        <v>15</v>
      </c>
      <c r="H6" s="18" t="s">
        <v>14</v>
      </c>
      <c r="I6" s="17" t="s">
        <v>15</v>
      </c>
      <c r="J6" s="18" t="s">
        <v>14</v>
      </c>
      <c r="K6" s="17" t="s">
        <v>15</v>
      </c>
      <c r="L6" s="18" t="s">
        <v>14</v>
      </c>
      <c r="M6" s="17" t="s">
        <v>15</v>
      </c>
      <c r="N6" s="18" t="s">
        <v>14</v>
      </c>
      <c r="O6" s="17" t="s">
        <v>15</v>
      </c>
      <c r="P6" s="18" t="s">
        <v>14</v>
      </c>
      <c r="Q6" s="19" t="s">
        <v>15</v>
      </c>
      <c r="R6" s="18" t="s">
        <v>14</v>
      </c>
      <c r="S6" s="16" t="s">
        <v>82</v>
      </c>
      <c r="T6" s="20"/>
      <c r="U6" s="21"/>
    </row>
    <row r="7" spans="1:23" s="24" customFormat="1" ht="15" customHeight="1" x14ac:dyDescent="0.2">
      <c r="A7" s="22" t="s">
        <v>17</v>
      </c>
      <c r="B7" s="63" t="s">
        <v>18</v>
      </c>
      <c r="C7" s="64">
        <v>204933</v>
      </c>
      <c r="D7" s="72">
        <v>3334</v>
      </c>
      <c r="E7" s="73">
        <v>1.6269</v>
      </c>
      <c r="F7" s="74">
        <v>895</v>
      </c>
      <c r="G7" s="73">
        <v>0.43669999999999998</v>
      </c>
      <c r="H7" s="74">
        <v>37125</v>
      </c>
      <c r="I7" s="73">
        <v>18.1157</v>
      </c>
      <c r="J7" s="74">
        <v>112793</v>
      </c>
      <c r="K7" s="73">
        <v>55.039000000000001</v>
      </c>
      <c r="L7" s="74">
        <v>42470</v>
      </c>
      <c r="M7" s="73">
        <v>20.723800000000001</v>
      </c>
      <c r="N7" s="75">
        <v>837</v>
      </c>
      <c r="O7" s="73">
        <v>0.40839999999999999</v>
      </c>
      <c r="P7" s="76">
        <v>7479</v>
      </c>
      <c r="Q7" s="69">
        <v>3.6495000000000002</v>
      </c>
      <c r="R7" s="68">
        <v>9859</v>
      </c>
      <c r="S7" s="69">
        <v>4.8108000000000004</v>
      </c>
      <c r="T7" s="80">
        <v>96360</v>
      </c>
      <c r="U7" s="70">
        <v>99.977999999999994</v>
      </c>
    </row>
    <row r="8" spans="1:23" s="24" customFormat="1" ht="15" customHeight="1" x14ac:dyDescent="0.2">
      <c r="A8" s="22" t="s">
        <v>19</v>
      </c>
      <c r="B8" s="65" t="s">
        <v>20</v>
      </c>
      <c r="C8" s="40">
        <v>6456</v>
      </c>
      <c r="D8" s="41">
        <v>25</v>
      </c>
      <c r="E8" s="43">
        <v>0.38719999999999999</v>
      </c>
      <c r="F8" s="45">
        <v>9</v>
      </c>
      <c r="G8" s="43">
        <v>0.1394</v>
      </c>
      <c r="H8" s="44">
        <v>94</v>
      </c>
      <c r="I8" s="43">
        <v>1.456</v>
      </c>
      <c r="J8" s="45">
        <v>5249</v>
      </c>
      <c r="K8" s="43">
        <v>81.304199999999994</v>
      </c>
      <c r="L8" s="45">
        <v>1025</v>
      </c>
      <c r="M8" s="43">
        <v>15.8767</v>
      </c>
      <c r="N8" s="45">
        <v>4</v>
      </c>
      <c r="O8" s="43">
        <v>6.2E-2</v>
      </c>
      <c r="P8" s="49">
        <v>50</v>
      </c>
      <c r="Q8" s="42">
        <v>0.77449999999999997</v>
      </c>
      <c r="R8" s="41">
        <v>73</v>
      </c>
      <c r="S8" s="42">
        <v>1.1307</v>
      </c>
      <c r="T8" s="25">
        <v>1400</v>
      </c>
      <c r="U8" s="47">
        <v>100</v>
      </c>
    </row>
    <row r="9" spans="1:23" s="24" customFormat="1" ht="15" customHeight="1" x14ac:dyDescent="0.2">
      <c r="A9" s="22" t="s">
        <v>19</v>
      </c>
      <c r="B9" s="66" t="s">
        <v>21</v>
      </c>
      <c r="C9" s="64">
        <v>512</v>
      </c>
      <c r="D9" s="72">
        <v>329</v>
      </c>
      <c r="E9" s="73">
        <v>64.257800000000003</v>
      </c>
      <c r="F9" s="74">
        <v>3</v>
      </c>
      <c r="G9" s="73">
        <v>0.58589999999999998</v>
      </c>
      <c r="H9" s="74">
        <v>22</v>
      </c>
      <c r="I9" s="73">
        <v>4.2968999999999999</v>
      </c>
      <c r="J9" s="75">
        <v>29</v>
      </c>
      <c r="K9" s="73">
        <v>5.6641000000000004</v>
      </c>
      <c r="L9" s="75">
        <v>76</v>
      </c>
      <c r="M9" s="73">
        <v>14.8438</v>
      </c>
      <c r="N9" s="74">
        <v>18</v>
      </c>
      <c r="O9" s="73">
        <v>3.5156000000000001</v>
      </c>
      <c r="P9" s="77">
        <v>35</v>
      </c>
      <c r="Q9" s="69">
        <v>6.8358999999999996</v>
      </c>
      <c r="R9" s="71">
        <v>128</v>
      </c>
      <c r="S9" s="69">
        <v>25</v>
      </c>
      <c r="T9" s="80">
        <v>503</v>
      </c>
      <c r="U9" s="70">
        <v>100</v>
      </c>
    </row>
    <row r="10" spans="1:23" s="24" customFormat="1" ht="15" customHeight="1" x14ac:dyDescent="0.2">
      <c r="A10" s="22" t="s">
        <v>19</v>
      </c>
      <c r="B10" s="65" t="s">
        <v>22</v>
      </c>
      <c r="C10" s="40">
        <v>3578</v>
      </c>
      <c r="D10" s="48">
        <v>443</v>
      </c>
      <c r="E10" s="43">
        <v>12.3812</v>
      </c>
      <c r="F10" s="45">
        <v>20</v>
      </c>
      <c r="G10" s="43">
        <v>0.55900000000000005</v>
      </c>
      <c r="H10" s="44">
        <v>1547</v>
      </c>
      <c r="I10" s="43">
        <v>43.236400000000003</v>
      </c>
      <c r="J10" s="45">
        <v>582</v>
      </c>
      <c r="K10" s="43">
        <v>16.266100000000002</v>
      </c>
      <c r="L10" s="44">
        <v>866</v>
      </c>
      <c r="M10" s="43">
        <v>24.203499999999998</v>
      </c>
      <c r="N10" s="44">
        <v>10</v>
      </c>
      <c r="O10" s="43">
        <v>0.27950000000000003</v>
      </c>
      <c r="P10" s="46">
        <v>110</v>
      </c>
      <c r="Q10" s="42">
        <v>3.0743</v>
      </c>
      <c r="R10" s="48">
        <v>152</v>
      </c>
      <c r="S10" s="42">
        <v>4.2481999999999998</v>
      </c>
      <c r="T10" s="25">
        <v>1977</v>
      </c>
      <c r="U10" s="47">
        <v>100</v>
      </c>
    </row>
    <row r="11" spans="1:23" s="24" customFormat="1" ht="15" customHeight="1" x14ac:dyDescent="0.2">
      <c r="A11" s="22" t="s">
        <v>19</v>
      </c>
      <c r="B11" s="66" t="s">
        <v>23</v>
      </c>
      <c r="C11" s="64">
        <v>2903</v>
      </c>
      <c r="D11" s="72">
        <v>12</v>
      </c>
      <c r="E11" s="73">
        <v>0.41339999999999999</v>
      </c>
      <c r="F11" s="75">
        <v>2</v>
      </c>
      <c r="G11" s="73">
        <v>6.8900000000000003E-2</v>
      </c>
      <c r="H11" s="74">
        <v>148</v>
      </c>
      <c r="I11" s="73">
        <v>5.0982000000000003</v>
      </c>
      <c r="J11" s="74">
        <v>1956</v>
      </c>
      <c r="K11" s="73">
        <v>67.378600000000006</v>
      </c>
      <c r="L11" s="74">
        <v>675</v>
      </c>
      <c r="M11" s="73">
        <v>23.251799999999999</v>
      </c>
      <c r="N11" s="74">
        <v>12</v>
      </c>
      <c r="O11" s="73">
        <v>0.41339999999999999</v>
      </c>
      <c r="P11" s="77">
        <v>98</v>
      </c>
      <c r="Q11" s="69">
        <v>3.3757999999999999</v>
      </c>
      <c r="R11" s="71">
        <v>101</v>
      </c>
      <c r="S11" s="69">
        <v>3.4792000000000001</v>
      </c>
      <c r="T11" s="80">
        <v>1092</v>
      </c>
      <c r="U11" s="70">
        <v>100</v>
      </c>
    </row>
    <row r="12" spans="1:23" s="24" customFormat="1" ht="15" customHeight="1" x14ac:dyDescent="0.2">
      <c r="A12" s="22" t="s">
        <v>19</v>
      </c>
      <c r="B12" s="65" t="s">
        <v>24</v>
      </c>
      <c r="C12" s="40">
        <v>12371</v>
      </c>
      <c r="D12" s="41">
        <v>207</v>
      </c>
      <c r="E12" s="43">
        <v>1.6733</v>
      </c>
      <c r="F12" s="44">
        <v>209</v>
      </c>
      <c r="G12" s="43">
        <v>1.6894</v>
      </c>
      <c r="H12" s="45">
        <v>6380</v>
      </c>
      <c r="I12" s="43">
        <v>51.572200000000002</v>
      </c>
      <c r="J12" s="45">
        <v>3029</v>
      </c>
      <c r="K12" s="43">
        <v>24.4847</v>
      </c>
      <c r="L12" s="45">
        <v>1972</v>
      </c>
      <c r="M12" s="43">
        <v>15.9405</v>
      </c>
      <c r="N12" s="44">
        <v>88</v>
      </c>
      <c r="O12" s="43">
        <v>0.71130000000000004</v>
      </c>
      <c r="P12" s="49">
        <v>486</v>
      </c>
      <c r="Q12" s="42">
        <v>3.9285000000000001</v>
      </c>
      <c r="R12" s="48">
        <v>1760</v>
      </c>
      <c r="S12" s="42">
        <v>14.226800000000001</v>
      </c>
      <c r="T12" s="25">
        <v>10138</v>
      </c>
      <c r="U12" s="47">
        <v>100</v>
      </c>
    </row>
    <row r="13" spans="1:23" s="24" customFormat="1" ht="15" customHeight="1" x14ac:dyDescent="0.2">
      <c r="A13" s="22" t="s">
        <v>19</v>
      </c>
      <c r="B13" s="66" t="s">
        <v>25</v>
      </c>
      <c r="C13" s="64">
        <v>2365</v>
      </c>
      <c r="D13" s="72">
        <v>32</v>
      </c>
      <c r="E13" s="73">
        <v>1.3531</v>
      </c>
      <c r="F13" s="75">
        <v>16</v>
      </c>
      <c r="G13" s="73">
        <v>0.67649999999999999</v>
      </c>
      <c r="H13" s="74">
        <v>1166</v>
      </c>
      <c r="I13" s="73">
        <v>49.302300000000002</v>
      </c>
      <c r="J13" s="75">
        <v>352</v>
      </c>
      <c r="K13" s="73">
        <v>14.883699999999999</v>
      </c>
      <c r="L13" s="74">
        <v>683</v>
      </c>
      <c r="M13" s="73">
        <v>28.8795</v>
      </c>
      <c r="N13" s="74">
        <v>5</v>
      </c>
      <c r="O13" s="73">
        <v>0.2114</v>
      </c>
      <c r="P13" s="76">
        <v>111</v>
      </c>
      <c r="Q13" s="69">
        <v>4.6933999999999996</v>
      </c>
      <c r="R13" s="72">
        <v>386</v>
      </c>
      <c r="S13" s="69">
        <v>16.321400000000001</v>
      </c>
      <c r="T13" s="80">
        <v>1868</v>
      </c>
      <c r="U13" s="70">
        <v>100</v>
      </c>
    </row>
    <row r="14" spans="1:23" s="24" customFormat="1" ht="15" customHeight="1" x14ac:dyDescent="0.2">
      <c r="A14" s="22" t="s">
        <v>19</v>
      </c>
      <c r="B14" s="65" t="s">
        <v>26</v>
      </c>
      <c r="C14" s="50">
        <v>1571</v>
      </c>
      <c r="D14" s="41">
        <v>4</v>
      </c>
      <c r="E14" s="43">
        <v>0.25459999999999999</v>
      </c>
      <c r="F14" s="45">
        <v>3</v>
      </c>
      <c r="G14" s="43">
        <v>0.191</v>
      </c>
      <c r="H14" s="44">
        <v>666</v>
      </c>
      <c r="I14" s="43">
        <v>42.3934</v>
      </c>
      <c r="J14" s="44">
        <v>671</v>
      </c>
      <c r="K14" s="43">
        <v>42.711599999999997</v>
      </c>
      <c r="L14" s="44">
        <v>192</v>
      </c>
      <c r="M14" s="43">
        <v>12.221500000000001</v>
      </c>
      <c r="N14" s="45">
        <v>2</v>
      </c>
      <c r="O14" s="43">
        <v>0.1273</v>
      </c>
      <c r="P14" s="46">
        <v>33</v>
      </c>
      <c r="Q14" s="42">
        <v>2.1006</v>
      </c>
      <c r="R14" s="48">
        <v>123</v>
      </c>
      <c r="S14" s="42">
        <v>7.8293999999999997</v>
      </c>
      <c r="T14" s="25">
        <v>1238</v>
      </c>
      <c r="U14" s="47">
        <v>100</v>
      </c>
    </row>
    <row r="15" spans="1:23" s="24" customFormat="1" ht="15" customHeight="1" x14ac:dyDescent="0.2">
      <c r="A15" s="22" t="s">
        <v>19</v>
      </c>
      <c r="B15" s="66" t="s">
        <v>27</v>
      </c>
      <c r="C15" s="67">
        <v>1291</v>
      </c>
      <c r="D15" s="72">
        <v>3</v>
      </c>
      <c r="E15" s="73">
        <v>0.2324</v>
      </c>
      <c r="F15" s="74">
        <v>3</v>
      </c>
      <c r="G15" s="73">
        <v>0.2324</v>
      </c>
      <c r="H15" s="74">
        <v>132</v>
      </c>
      <c r="I15" s="73">
        <v>10.224600000000001</v>
      </c>
      <c r="J15" s="75">
        <v>908</v>
      </c>
      <c r="K15" s="73">
        <v>70.333100000000002</v>
      </c>
      <c r="L15" s="74">
        <v>212</v>
      </c>
      <c r="M15" s="73">
        <v>16.421399999999998</v>
      </c>
      <c r="N15" s="75">
        <v>0</v>
      </c>
      <c r="O15" s="73">
        <v>0</v>
      </c>
      <c r="P15" s="76">
        <v>33</v>
      </c>
      <c r="Q15" s="69">
        <v>2.5562</v>
      </c>
      <c r="R15" s="71">
        <v>31</v>
      </c>
      <c r="S15" s="69">
        <v>2.4011999999999998</v>
      </c>
      <c r="T15" s="80">
        <v>235</v>
      </c>
      <c r="U15" s="70">
        <v>100</v>
      </c>
    </row>
    <row r="16" spans="1:23" s="24" customFormat="1" ht="15" customHeight="1" x14ac:dyDescent="0.2">
      <c r="A16" s="22" t="s">
        <v>19</v>
      </c>
      <c r="B16" s="65" t="s">
        <v>28</v>
      </c>
      <c r="C16" s="50">
        <v>694</v>
      </c>
      <c r="D16" s="48">
        <v>0</v>
      </c>
      <c r="E16" s="43">
        <v>0</v>
      </c>
      <c r="F16" s="44">
        <v>0</v>
      </c>
      <c r="G16" s="43">
        <v>0</v>
      </c>
      <c r="H16" s="45">
        <v>24</v>
      </c>
      <c r="I16" s="43">
        <v>3.4582000000000002</v>
      </c>
      <c r="J16" s="44">
        <v>665</v>
      </c>
      <c r="K16" s="43">
        <v>95.821299999999994</v>
      </c>
      <c r="L16" s="45">
        <v>2</v>
      </c>
      <c r="M16" s="43">
        <v>0.28820000000000001</v>
      </c>
      <c r="N16" s="44">
        <v>1</v>
      </c>
      <c r="O16" s="43">
        <v>0.14410000000000001</v>
      </c>
      <c r="P16" s="46">
        <v>2</v>
      </c>
      <c r="Q16" s="42">
        <v>0.28820000000000001</v>
      </c>
      <c r="R16" s="41">
        <v>3</v>
      </c>
      <c r="S16" s="42">
        <v>0.43230000000000002</v>
      </c>
      <c r="T16" s="25">
        <v>221</v>
      </c>
      <c r="U16" s="47">
        <v>100</v>
      </c>
    </row>
    <row r="17" spans="1:21" s="24" customFormat="1" ht="15" customHeight="1" x14ac:dyDescent="0.2">
      <c r="A17" s="22" t="s">
        <v>19</v>
      </c>
      <c r="B17" s="66" t="s">
        <v>29</v>
      </c>
      <c r="C17" s="64">
        <v>12491</v>
      </c>
      <c r="D17" s="72">
        <v>35</v>
      </c>
      <c r="E17" s="73">
        <v>0.2802</v>
      </c>
      <c r="F17" s="75">
        <v>18</v>
      </c>
      <c r="G17" s="73">
        <v>0.14410000000000001</v>
      </c>
      <c r="H17" s="74">
        <v>2316</v>
      </c>
      <c r="I17" s="73">
        <v>18.5413</v>
      </c>
      <c r="J17" s="75">
        <v>6982</v>
      </c>
      <c r="K17" s="73">
        <v>55.8962</v>
      </c>
      <c r="L17" s="75">
        <v>2639</v>
      </c>
      <c r="M17" s="73">
        <v>21.127199999999998</v>
      </c>
      <c r="N17" s="75">
        <v>14</v>
      </c>
      <c r="O17" s="73">
        <v>0.11210000000000001</v>
      </c>
      <c r="P17" s="77">
        <v>487</v>
      </c>
      <c r="Q17" s="69">
        <v>3.8988</v>
      </c>
      <c r="R17" s="72">
        <v>510</v>
      </c>
      <c r="S17" s="69">
        <v>4.0829000000000004</v>
      </c>
      <c r="T17" s="80">
        <v>3952</v>
      </c>
      <c r="U17" s="70">
        <v>100</v>
      </c>
    </row>
    <row r="18" spans="1:21" s="24" customFormat="1" ht="15" customHeight="1" x14ac:dyDescent="0.2">
      <c r="A18" s="22" t="s">
        <v>19</v>
      </c>
      <c r="B18" s="65" t="s">
        <v>30</v>
      </c>
      <c r="C18" s="40">
        <v>11038</v>
      </c>
      <c r="D18" s="48">
        <v>11</v>
      </c>
      <c r="E18" s="43">
        <v>9.9699999999999997E-2</v>
      </c>
      <c r="F18" s="45">
        <v>18</v>
      </c>
      <c r="G18" s="43">
        <v>0.16309999999999999</v>
      </c>
      <c r="H18" s="45">
        <v>613</v>
      </c>
      <c r="I18" s="43">
        <v>5.5534999999999997</v>
      </c>
      <c r="J18" s="45">
        <v>8973</v>
      </c>
      <c r="K18" s="43">
        <v>81.291899999999998</v>
      </c>
      <c r="L18" s="45">
        <v>1084</v>
      </c>
      <c r="M18" s="43">
        <v>9.8206000000000007</v>
      </c>
      <c r="N18" s="45">
        <v>17</v>
      </c>
      <c r="O18" s="43">
        <v>0.154</v>
      </c>
      <c r="P18" s="46">
        <v>322</v>
      </c>
      <c r="Q18" s="42">
        <v>2.9171999999999998</v>
      </c>
      <c r="R18" s="48">
        <v>155</v>
      </c>
      <c r="S18" s="42">
        <v>1.4041999999999999</v>
      </c>
      <c r="T18" s="25">
        <v>2407</v>
      </c>
      <c r="U18" s="47">
        <v>100</v>
      </c>
    </row>
    <row r="19" spans="1:21" s="24" customFormat="1" ht="15" customHeight="1" x14ac:dyDescent="0.2">
      <c r="A19" s="22" t="s">
        <v>19</v>
      </c>
      <c r="B19" s="66" t="s">
        <v>31</v>
      </c>
      <c r="C19" s="64">
        <v>754</v>
      </c>
      <c r="D19" s="72">
        <v>1</v>
      </c>
      <c r="E19" s="73">
        <v>0.1326</v>
      </c>
      <c r="F19" s="74">
        <v>106</v>
      </c>
      <c r="G19" s="73">
        <v>14.058400000000001</v>
      </c>
      <c r="H19" s="74">
        <v>72</v>
      </c>
      <c r="I19" s="73">
        <v>9.5490999999999993</v>
      </c>
      <c r="J19" s="74">
        <v>16</v>
      </c>
      <c r="K19" s="73">
        <v>2.1219999999999999</v>
      </c>
      <c r="L19" s="74">
        <v>45</v>
      </c>
      <c r="M19" s="73">
        <v>5.9682000000000004</v>
      </c>
      <c r="N19" s="74">
        <v>468</v>
      </c>
      <c r="O19" s="73">
        <v>62.069000000000003</v>
      </c>
      <c r="P19" s="76">
        <v>46</v>
      </c>
      <c r="Q19" s="69">
        <v>6.1007999999999996</v>
      </c>
      <c r="R19" s="72">
        <v>133</v>
      </c>
      <c r="S19" s="69">
        <v>17.639299999999999</v>
      </c>
      <c r="T19" s="80">
        <v>290</v>
      </c>
      <c r="U19" s="70">
        <v>100</v>
      </c>
    </row>
    <row r="20" spans="1:21" s="24" customFormat="1" ht="15" customHeight="1" x14ac:dyDescent="0.2">
      <c r="A20" s="22" t="s">
        <v>19</v>
      </c>
      <c r="B20" s="65" t="s">
        <v>32</v>
      </c>
      <c r="C20" s="50">
        <v>253</v>
      </c>
      <c r="D20" s="48">
        <v>11</v>
      </c>
      <c r="E20" s="43">
        <v>4.3478000000000003</v>
      </c>
      <c r="F20" s="44">
        <v>0</v>
      </c>
      <c r="G20" s="43">
        <v>0</v>
      </c>
      <c r="H20" s="45">
        <v>55</v>
      </c>
      <c r="I20" s="43">
        <v>21.739100000000001</v>
      </c>
      <c r="J20" s="44">
        <v>4</v>
      </c>
      <c r="K20" s="43">
        <v>1.581</v>
      </c>
      <c r="L20" s="44">
        <v>171</v>
      </c>
      <c r="M20" s="43">
        <v>67.588899999999995</v>
      </c>
      <c r="N20" s="44">
        <v>1</v>
      </c>
      <c r="O20" s="43">
        <v>0.39529999999999998</v>
      </c>
      <c r="P20" s="46">
        <v>11</v>
      </c>
      <c r="Q20" s="42">
        <v>4.3478000000000003</v>
      </c>
      <c r="R20" s="48">
        <v>8</v>
      </c>
      <c r="S20" s="42">
        <v>3.1621000000000001</v>
      </c>
      <c r="T20" s="25">
        <v>720</v>
      </c>
      <c r="U20" s="47">
        <v>100</v>
      </c>
    </row>
    <row r="21" spans="1:21" s="24" customFormat="1" ht="15" customHeight="1" x14ac:dyDescent="0.2">
      <c r="A21" s="22" t="s">
        <v>19</v>
      </c>
      <c r="B21" s="66" t="s">
        <v>33</v>
      </c>
      <c r="C21" s="64">
        <v>7358</v>
      </c>
      <c r="D21" s="71">
        <v>19</v>
      </c>
      <c r="E21" s="73">
        <v>0.25819999999999999</v>
      </c>
      <c r="F21" s="74">
        <v>14</v>
      </c>
      <c r="G21" s="73">
        <v>0.1903</v>
      </c>
      <c r="H21" s="75">
        <v>1007</v>
      </c>
      <c r="I21" s="73">
        <v>13.6858</v>
      </c>
      <c r="J21" s="74">
        <v>4779</v>
      </c>
      <c r="K21" s="73">
        <v>64.949700000000007</v>
      </c>
      <c r="L21" s="74">
        <v>1245</v>
      </c>
      <c r="M21" s="73">
        <v>16.920400000000001</v>
      </c>
      <c r="N21" s="74">
        <v>5</v>
      </c>
      <c r="O21" s="73">
        <v>6.8000000000000005E-2</v>
      </c>
      <c r="P21" s="77">
        <v>289</v>
      </c>
      <c r="Q21" s="69">
        <v>3.9277000000000002</v>
      </c>
      <c r="R21" s="72">
        <v>161</v>
      </c>
      <c r="S21" s="69">
        <v>2.1880999999999999</v>
      </c>
      <c r="T21" s="80">
        <v>4081</v>
      </c>
      <c r="U21" s="70">
        <v>99.706000000000003</v>
      </c>
    </row>
    <row r="22" spans="1:21" s="24" customFormat="1" ht="15" customHeight="1" x14ac:dyDescent="0.2">
      <c r="A22" s="22" t="s">
        <v>19</v>
      </c>
      <c r="B22" s="65" t="s">
        <v>34</v>
      </c>
      <c r="C22" s="40">
        <v>5279</v>
      </c>
      <c r="D22" s="41">
        <v>12</v>
      </c>
      <c r="E22" s="43">
        <v>0.2273</v>
      </c>
      <c r="F22" s="44">
        <v>10</v>
      </c>
      <c r="G22" s="43">
        <v>0.18940000000000001</v>
      </c>
      <c r="H22" s="44">
        <v>458</v>
      </c>
      <c r="I22" s="43">
        <v>8.6759000000000004</v>
      </c>
      <c r="J22" s="45">
        <v>2956</v>
      </c>
      <c r="K22" s="43">
        <v>55.9955</v>
      </c>
      <c r="L22" s="45">
        <v>1487</v>
      </c>
      <c r="M22" s="43">
        <v>28.168199999999999</v>
      </c>
      <c r="N22" s="45">
        <v>0</v>
      </c>
      <c r="O22" s="43">
        <v>0</v>
      </c>
      <c r="P22" s="49">
        <v>356</v>
      </c>
      <c r="Q22" s="42">
        <v>6.7436999999999996</v>
      </c>
      <c r="R22" s="48">
        <v>167</v>
      </c>
      <c r="S22" s="42">
        <v>3.1635</v>
      </c>
      <c r="T22" s="25">
        <v>1879</v>
      </c>
      <c r="U22" s="47">
        <v>100</v>
      </c>
    </row>
    <row r="23" spans="1:21" s="24" customFormat="1" ht="15" customHeight="1" x14ac:dyDescent="0.2">
      <c r="A23" s="22" t="s">
        <v>19</v>
      </c>
      <c r="B23" s="66" t="s">
        <v>35</v>
      </c>
      <c r="C23" s="64">
        <v>737</v>
      </c>
      <c r="D23" s="72">
        <v>5</v>
      </c>
      <c r="E23" s="73">
        <v>0.6784</v>
      </c>
      <c r="F23" s="74">
        <v>4</v>
      </c>
      <c r="G23" s="73">
        <v>0.54269999999999996</v>
      </c>
      <c r="H23" s="74">
        <v>71</v>
      </c>
      <c r="I23" s="73">
        <v>9.6335999999999995</v>
      </c>
      <c r="J23" s="74">
        <v>269</v>
      </c>
      <c r="K23" s="73">
        <v>36.499299999999998</v>
      </c>
      <c r="L23" s="74">
        <v>337</v>
      </c>
      <c r="M23" s="73">
        <v>45.725900000000003</v>
      </c>
      <c r="N23" s="74">
        <v>1</v>
      </c>
      <c r="O23" s="73">
        <v>0.13569999999999999</v>
      </c>
      <c r="P23" s="77">
        <v>50</v>
      </c>
      <c r="Q23" s="69">
        <v>6.7843</v>
      </c>
      <c r="R23" s="71">
        <v>23</v>
      </c>
      <c r="S23" s="69">
        <v>3.1208</v>
      </c>
      <c r="T23" s="80">
        <v>1365</v>
      </c>
      <c r="U23" s="70">
        <v>100</v>
      </c>
    </row>
    <row r="24" spans="1:21" s="24" customFormat="1" ht="15" customHeight="1" x14ac:dyDescent="0.2">
      <c r="A24" s="22" t="s">
        <v>19</v>
      </c>
      <c r="B24" s="65" t="s">
        <v>36</v>
      </c>
      <c r="C24" s="40">
        <v>1457</v>
      </c>
      <c r="D24" s="48">
        <v>32</v>
      </c>
      <c r="E24" s="43">
        <v>2.1962999999999999</v>
      </c>
      <c r="F24" s="45">
        <v>3</v>
      </c>
      <c r="G24" s="43">
        <v>0.2059</v>
      </c>
      <c r="H24" s="44">
        <v>276</v>
      </c>
      <c r="I24" s="43">
        <v>18.943000000000001</v>
      </c>
      <c r="J24" s="45">
        <v>583</v>
      </c>
      <c r="K24" s="43">
        <v>40.0137</v>
      </c>
      <c r="L24" s="45">
        <v>433</v>
      </c>
      <c r="M24" s="43">
        <v>29.718599999999999</v>
      </c>
      <c r="N24" s="45">
        <v>4</v>
      </c>
      <c r="O24" s="43">
        <v>0.27450000000000002</v>
      </c>
      <c r="P24" s="49">
        <v>126</v>
      </c>
      <c r="Q24" s="42">
        <v>8.6478999999999999</v>
      </c>
      <c r="R24" s="48">
        <v>143</v>
      </c>
      <c r="S24" s="42">
        <v>9.8147000000000002</v>
      </c>
      <c r="T24" s="25">
        <v>1356</v>
      </c>
      <c r="U24" s="47">
        <v>100</v>
      </c>
    </row>
    <row r="25" spans="1:21" s="24" customFormat="1" ht="15" customHeight="1" x14ac:dyDescent="0.2">
      <c r="A25" s="22" t="s">
        <v>19</v>
      </c>
      <c r="B25" s="66" t="s">
        <v>37</v>
      </c>
      <c r="C25" s="67">
        <v>3043</v>
      </c>
      <c r="D25" s="72">
        <v>7</v>
      </c>
      <c r="E25" s="73">
        <v>0.23</v>
      </c>
      <c r="F25" s="74">
        <v>2</v>
      </c>
      <c r="G25" s="73">
        <v>6.5699999999999995E-2</v>
      </c>
      <c r="H25" s="74">
        <v>110</v>
      </c>
      <c r="I25" s="73">
        <v>3.6149</v>
      </c>
      <c r="J25" s="74">
        <v>1266</v>
      </c>
      <c r="K25" s="73">
        <v>41.603700000000003</v>
      </c>
      <c r="L25" s="75">
        <v>1511</v>
      </c>
      <c r="M25" s="73">
        <v>49.654899999999998</v>
      </c>
      <c r="N25" s="74">
        <v>2</v>
      </c>
      <c r="O25" s="73">
        <v>6.5699999999999995E-2</v>
      </c>
      <c r="P25" s="77">
        <v>145</v>
      </c>
      <c r="Q25" s="69">
        <v>4.7649999999999997</v>
      </c>
      <c r="R25" s="72">
        <v>32</v>
      </c>
      <c r="S25" s="69">
        <v>1.0516000000000001</v>
      </c>
      <c r="T25" s="80">
        <v>1407</v>
      </c>
      <c r="U25" s="70">
        <v>100</v>
      </c>
    </row>
    <row r="26" spans="1:21" s="24" customFormat="1" ht="15" customHeight="1" x14ac:dyDescent="0.2">
      <c r="A26" s="22" t="s">
        <v>19</v>
      </c>
      <c r="B26" s="65" t="s">
        <v>38</v>
      </c>
      <c r="C26" s="40">
        <v>5530</v>
      </c>
      <c r="D26" s="41">
        <v>23</v>
      </c>
      <c r="E26" s="43">
        <v>0.41589999999999999</v>
      </c>
      <c r="F26" s="44">
        <v>7</v>
      </c>
      <c r="G26" s="43">
        <v>0.12659999999999999</v>
      </c>
      <c r="H26" s="44">
        <v>110</v>
      </c>
      <c r="I26" s="43">
        <v>1.9892000000000001</v>
      </c>
      <c r="J26" s="45">
        <v>4521</v>
      </c>
      <c r="K26" s="43">
        <v>81.754099999999994</v>
      </c>
      <c r="L26" s="45">
        <v>790</v>
      </c>
      <c r="M26" s="43">
        <v>14.2857</v>
      </c>
      <c r="N26" s="44">
        <v>1</v>
      </c>
      <c r="O26" s="43">
        <v>1.8100000000000002E-2</v>
      </c>
      <c r="P26" s="49">
        <v>78</v>
      </c>
      <c r="Q26" s="42">
        <v>1.4105000000000001</v>
      </c>
      <c r="R26" s="41">
        <v>48</v>
      </c>
      <c r="S26" s="42">
        <v>0.86799999999999999</v>
      </c>
      <c r="T26" s="25">
        <v>1367</v>
      </c>
      <c r="U26" s="47">
        <v>99.927000000000007</v>
      </c>
    </row>
    <row r="27" spans="1:21" s="24" customFormat="1" ht="15" customHeight="1" x14ac:dyDescent="0.2">
      <c r="A27" s="22" t="s">
        <v>19</v>
      </c>
      <c r="B27" s="66" t="s">
        <v>39</v>
      </c>
      <c r="C27" s="67">
        <v>279</v>
      </c>
      <c r="D27" s="71">
        <v>3</v>
      </c>
      <c r="E27" s="73">
        <v>1.0752999999999999</v>
      </c>
      <c r="F27" s="74">
        <v>0</v>
      </c>
      <c r="G27" s="73">
        <v>0</v>
      </c>
      <c r="H27" s="74">
        <v>8</v>
      </c>
      <c r="I27" s="73">
        <v>2.8673999999999999</v>
      </c>
      <c r="J27" s="74">
        <v>26</v>
      </c>
      <c r="K27" s="73">
        <v>9.3190000000000008</v>
      </c>
      <c r="L27" s="75">
        <v>232</v>
      </c>
      <c r="M27" s="73">
        <v>83.1541</v>
      </c>
      <c r="N27" s="74">
        <v>0</v>
      </c>
      <c r="O27" s="73">
        <v>0</v>
      </c>
      <c r="P27" s="77">
        <v>10</v>
      </c>
      <c r="Q27" s="69">
        <v>3.5842000000000001</v>
      </c>
      <c r="R27" s="71">
        <v>14</v>
      </c>
      <c r="S27" s="69">
        <v>5.0179</v>
      </c>
      <c r="T27" s="80">
        <v>589</v>
      </c>
      <c r="U27" s="70">
        <v>100</v>
      </c>
    </row>
    <row r="28" spans="1:21" s="24" customFormat="1" ht="15" customHeight="1" x14ac:dyDescent="0.2">
      <c r="A28" s="22" t="s">
        <v>19</v>
      </c>
      <c r="B28" s="65" t="s">
        <v>40</v>
      </c>
      <c r="C28" s="50">
        <v>2289</v>
      </c>
      <c r="D28" s="48">
        <v>6</v>
      </c>
      <c r="E28" s="43">
        <v>0.2621</v>
      </c>
      <c r="F28" s="45">
        <v>3</v>
      </c>
      <c r="G28" s="43">
        <v>0.13109999999999999</v>
      </c>
      <c r="H28" s="45">
        <v>110</v>
      </c>
      <c r="I28" s="43">
        <v>4.8056000000000001</v>
      </c>
      <c r="J28" s="45">
        <v>1738</v>
      </c>
      <c r="K28" s="43">
        <v>75.928399999999996</v>
      </c>
      <c r="L28" s="44">
        <v>326</v>
      </c>
      <c r="M28" s="43">
        <v>14.242000000000001</v>
      </c>
      <c r="N28" s="45">
        <v>0</v>
      </c>
      <c r="O28" s="43">
        <v>0</v>
      </c>
      <c r="P28" s="46">
        <v>106</v>
      </c>
      <c r="Q28" s="42">
        <v>4.6307999999999998</v>
      </c>
      <c r="R28" s="41">
        <v>27</v>
      </c>
      <c r="S28" s="42">
        <v>1.1796</v>
      </c>
      <c r="T28" s="25">
        <v>1434</v>
      </c>
      <c r="U28" s="47">
        <v>100</v>
      </c>
    </row>
    <row r="29" spans="1:21" s="24" customFormat="1" ht="15" customHeight="1" x14ac:dyDescent="0.2">
      <c r="A29" s="22" t="s">
        <v>19</v>
      </c>
      <c r="B29" s="66" t="s">
        <v>41</v>
      </c>
      <c r="C29" s="64">
        <v>1978</v>
      </c>
      <c r="D29" s="72">
        <v>5</v>
      </c>
      <c r="E29" s="73">
        <v>0.25280000000000002</v>
      </c>
      <c r="F29" s="74">
        <v>8</v>
      </c>
      <c r="G29" s="73">
        <v>0.40439999999999998</v>
      </c>
      <c r="H29" s="75">
        <v>813</v>
      </c>
      <c r="I29" s="73">
        <v>41.1021</v>
      </c>
      <c r="J29" s="74">
        <v>480</v>
      </c>
      <c r="K29" s="73">
        <v>24.2669</v>
      </c>
      <c r="L29" s="75">
        <v>601</v>
      </c>
      <c r="M29" s="73">
        <v>30.3842</v>
      </c>
      <c r="N29" s="74">
        <v>0</v>
      </c>
      <c r="O29" s="73">
        <v>0</v>
      </c>
      <c r="P29" s="77">
        <v>71</v>
      </c>
      <c r="Q29" s="69">
        <v>3.5895000000000001</v>
      </c>
      <c r="R29" s="72">
        <v>188</v>
      </c>
      <c r="S29" s="69">
        <v>9.5045999999999999</v>
      </c>
      <c r="T29" s="80">
        <v>1873</v>
      </c>
      <c r="U29" s="70">
        <v>100</v>
      </c>
    </row>
    <row r="30" spans="1:21" s="24" customFormat="1" ht="15" customHeight="1" x14ac:dyDescent="0.2">
      <c r="A30" s="22" t="s">
        <v>19</v>
      </c>
      <c r="B30" s="65" t="s">
        <v>42</v>
      </c>
      <c r="C30" s="40">
        <v>11480</v>
      </c>
      <c r="D30" s="48">
        <v>85</v>
      </c>
      <c r="E30" s="43">
        <v>0.74039999999999995</v>
      </c>
      <c r="F30" s="44">
        <v>25</v>
      </c>
      <c r="G30" s="43">
        <v>0.21779999999999999</v>
      </c>
      <c r="H30" s="45">
        <v>615</v>
      </c>
      <c r="I30" s="43">
        <v>5.3571</v>
      </c>
      <c r="J30" s="45">
        <v>7500</v>
      </c>
      <c r="K30" s="43">
        <v>65.331000000000003</v>
      </c>
      <c r="L30" s="45">
        <v>2869</v>
      </c>
      <c r="M30" s="43">
        <v>24.991299999999999</v>
      </c>
      <c r="N30" s="45">
        <v>7</v>
      </c>
      <c r="O30" s="43">
        <v>6.0999999999999999E-2</v>
      </c>
      <c r="P30" s="46">
        <v>379</v>
      </c>
      <c r="Q30" s="42">
        <v>3.3014000000000001</v>
      </c>
      <c r="R30" s="41">
        <v>304</v>
      </c>
      <c r="S30" s="42">
        <v>2.6480999999999999</v>
      </c>
      <c r="T30" s="25">
        <v>3616</v>
      </c>
      <c r="U30" s="47">
        <v>100</v>
      </c>
    </row>
    <row r="31" spans="1:21" s="24" customFormat="1" ht="15" customHeight="1" x14ac:dyDescent="0.2">
      <c r="A31" s="22" t="s">
        <v>19</v>
      </c>
      <c r="B31" s="66" t="s">
        <v>43</v>
      </c>
      <c r="C31" s="67">
        <v>2459</v>
      </c>
      <c r="D31" s="72">
        <v>165</v>
      </c>
      <c r="E31" s="73">
        <v>6.71</v>
      </c>
      <c r="F31" s="75">
        <v>36</v>
      </c>
      <c r="G31" s="73">
        <v>1.464</v>
      </c>
      <c r="H31" s="74">
        <v>225</v>
      </c>
      <c r="I31" s="73">
        <v>9.1501000000000001</v>
      </c>
      <c r="J31" s="75">
        <v>1328</v>
      </c>
      <c r="K31" s="73">
        <v>54.005699999999997</v>
      </c>
      <c r="L31" s="74">
        <v>565</v>
      </c>
      <c r="M31" s="73">
        <v>22.976800000000001</v>
      </c>
      <c r="N31" s="74">
        <v>1</v>
      </c>
      <c r="O31" s="73">
        <v>4.07E-2</v>
      </c>
      <c r="P31" s="76">
        <v>139</v>
      </c>
      <c r="Q31" s="69">
        <v>5.6527000000000003</v>
      </c>
      <c r="R31" s="72">
        <v>224</v>
      </c>
      <c r="S31" s="69">
        <v>9.1094000000000008</v>
      </c>
      <c r="T31" s="80">
        <v>2170</v>
      </c>
      <c r="U31" s="70">
        <v>99.953999999999994</v>
      </c>
    </row>
    <row r="32" spans="1:21" s="24" customFormat="1" ht="15" customHeight="1" x14ac:dyDescent="0.2">
      <c r="A32" s="22" t="s">
        <v>19</v>
      </c>
      <c r="B32" s="65" t="s">
        <v>44</v>
      </c>
      <c r="C32" s="40">
        <v>5087</v>
      </c>
      <c r="D32" s="41">
        <v>6</v>
      </c>
      <c r="E32" s="43">
        <v>0.1179</v>
      </c>
      <c r="F32" s="45">
        <v>6</v>
      </c>
      <c r="G32" s="43">
        <v>0.1179</v>
      </c>
      <c r="H32" s="45">
        <v>33</v>
      </c>
      <c r="I32" s="43">
        <v>0.64870000000000005</v>
      </c>
      <c r="J32" s="45">
        <v>4480</v>
      </c>
      <c r="K32" s="43">
        <v>88.067599999999999</v>
      </c>
      <c r="L32" s="44">
        <v>544</v>
      </c>
      <c r="M32" s="43">
        <v>10.693899999999999</v>
      </c>
      <c r="N32" s="44">
        <v>0</v>
      </c>
      <c r="O32" s="43">
        <v>0</v>
      </c>
      <c r="P32" s="49">
        <v>18</v>
      </c>
      <c r="Q32" s="42">
        <v>0.3538</v>
      </c>
      <c r="R32" s="48">
        <v>16</v>
      </c>
      <c r="S32" s="42">
        <v>0.3145</v>
      </c>
      <c r="T32" s="25">
        <v>978</v>
      </c>
      <c r="U32" s="47">
        <v>100</v>
      </c>
    </row>
    <row r="33" spans="1:21" s="24" customFormat="1" ht="15" customHeight="1" x14ac:dyDescent="0.2">
      <c r="A33" s="22" t="s">
        <v>19</v>
      </c>
      <c r="B33" s="66" t="s">
        <v>45</v>
      </c>
      <c r="C33" s="64">
        <v>4307</v>
      </c>
      <c r="D33" s="71">
        <v>10</v>
      </c>
      <c r="E33" s="73">
        <v>0.23219999999999999</v>
      </c>
      <c r="F33" s="74">
        <v>1</v>
      </c>
      <c r="G33" s="73">
        <v>2.3199999999999998E-2</v>
      </c>
      <c r="H33" s="75">
        <v>124</v>
      </c>
      <c r="I33" s="73">
        <v>2.879</v>
      </c>
      <c r="J33" s="74">
        <v>2892</v>
      </c>
      <c r="K33" s="73">
        <v>67.146500000000003</v>
      </c>
      <c r="L33" s="74">
        <v>1120</v>
      </c>
      <c r="M33" s="73">
        <v>26.004200000000001</v>
      </c>
      <c r="N33" s="75">
        <v>8</v>
      </c>
      <c r="O33" s="73">
        <v>0.1857</v>
      </c>
      <c r="P33" s="77">
        <v>152</v>
      </c>
      <c r="Q33" s="69">
        <v>3.5291000000000001</v>
      </c>
      <c r="R33" s="71">
        <v>97</v>
      </c>
      <c r="S33" s="69">
        <v>2.2521</v>
      </c>
      <c r="T33" s="80">
        <v>2372</v>
      </c>
      <c r="U33" s="70">
        <v>100</v>
      </c>
    </row>
    <row r="34" spans="1:21" s="24" customFormat="1" ht="15" customHeight="1" x14ac:dyDescent="0.2">
      <c r="A34" s="22" t="s">
        <v>19</v>
      </c>
      <c r="B34" s="65" t="s">
        <v>46</v>
      </c>
      <c r="C34" s="50">
        <v>508</v>
      </c>
      <c r="D34" s="41">
        <v>330</v>
      </c>
      <c r="E34" s="43">
        <v>64.960599999999999</v>
      </c>
      <c r="F34" s="45">
        <v>0</v>
      </c>
      <c r="G34" s="43">
        <v>0</v>
      </c>
      <c r="H34" s="44">
        <v>13</v>
      </c>
      <c r="I34" s="43">
        <v>2.5590999999999999</v>
      </c>
      <c r="J34" s="45">
        <v>5</v>
      </c>
      <c r="K34" s="43">
        <v>0.98429999999999995</v>
      </c>
      <c r="L34" s="44">
        <v>151</v>
      </c>
      <c r="M34" s="43">
        <v>29.724399999999999</v>
      </c>
      <c r="N34" s="44">
        <v>0</v>
      </c>
      <c r="O34" s="43">
        <v>0</v>
      </c>
      <c r="P34" s="46">
        <v>9</v>
      </c>
      <c r="Q34" s="42">
        <v>1.7717000000000001</v>
      </c>
      <c r="R34" s="48">
        <v>53</v>
      </c>
      <c r="S34" s="42">
        <v>10.4331</v>
      </c>
      <c r="T34" s="25">
        <v>825</v>
      </c>
      <c r="U34" s="47">
        <v>100</v>
      </c>
    </row>
    <row r="35" spans="1:21" s="24" customFormat="1" ht="15" customHeight="1" x14ac:dyDescent="0.2">
      <c r="A35" s="22" t="s">
        <v>19</v>
      </c>
      <c r="B35" s="66" t="s">
        <v>47</v>
      </c>
      <c r="C35" s="67">
        <v>1002</v>
      </c>
      <c r="D35" s="71">
        <v>35</v>
      </c>
      <c r="E35" s="73">
        <v>3.4929999999999999</v>
      </c>
      <c r="F35" s="74">
        <v>6</v>
      </c>
      <c r="G35" s="73">
        <v>0.5988</v>
      </c>
      <c r="H35" s="75">
        <v>191</v>
      </c>
      <c r="I35" s="73">
        <v>19.061900000000001</v>
      </c>
      <c r="J35" s="74">
        <v>410</v>
      </c>
      <c r="K35" s="73">
        <v>40.918199999999999</v>
      </c>
      <c r="L35" s="75">
        <v>273</v>
      </c>
      <c r="M35" s="73">
        <v>27.2455</v>
      </c>
      <c r="N35" s="74">
        <v>0</v>
      </c>
      <c r="O35" s="73">
        <v>0</v>
      </c>
      <c r="P35" s="77">
        <v>87</v>
      </c>
      <c r="Q35" s="69">
        <v>8.6826000000000008</v>
      </c>
      <c r="R35" s="71">
        <v>29</v>
      </c>
      <c r="S35" s="69">
        <v>2.8942000000000001</v>
      </c>
      <c r="T35" s="80">
        <v>1064</v>
      </c>
      <c r="U35" s="70">
        <v>100</v>
      </c>
    </row>
    <row r="36" spans="1:21" s="24" customFormat="1" ht="15" customHeight="1" x14ac:dyDescent="0.2">
      <c r="A36" s="22" t="s">
        <v>19</v>
      </c>
      <c r="B36" s="65" t="s">
        <v>48</v>
      </c>
      <c r="C36" s="50">
        <v>2583</v>
      </c>
      <c r="D36" s="48">
        <v>19</v>
      </c>
      <c r="E36" s="43">
        <v>0.73560000000000003</v>
      </c>
      <c r="F36" s="45">
        <v>25</v>
      </c>
      <c r="G36" s="43">
        <v>0.96789999999999998</v>
      </c>
      <c r="H36" s="45">
        <v>987</v>
      </c>
      <c r="I36" s="43">
        <v>38.211399999999998</v>
      </c>
      <c r="J36" s="44">
        <v>954</v>
      </c>
      <c r="K36" s="43">
        <v>36.933799999999998</v>
      </c>
      <c r="L36" s="44">
        <v>391</v>
      </c>
      <c r="M36" s="43">
        <v>15.1374</v>
      </c>
      <c r="N36" s="45">
        <v>40</v>
      </c>
      <c r="O36" s="43">
        <v>1.5486</v>
      </c>
      <c r="P36" s="49">
        <v>167</v>
      </c>
      <c r="Q36" s="42">
        <v>6.4653999999999998</v>
      </c>
      <c r="R36" s="48">
        <v>326</v>
      </c>
      <c r="S36" s="42">
        <v>12.621</v>
      </c>
      <c r="T36" s="25">
        <v>658</v>
      </c>
      <c r="U36" s="47">
        <v>100</v>
      </c>
    </row>
    <row r="37" spans="1:21" s="24" customFormat="1" ht="15" customHeight="1" x14ac:dyDescent="0.2">
      <c r="A37" s="22" t="s">
        <v>19</v>
      </c>
      <c r="B37" s="66" t="s">
        <v>49</v>
      </c>
      <c r="C37" s="64">
        <v>653</v>
      </c>
      <c r="D37" s="72">
        <v>5</v>
      </c>
      <c r="E37" s="73">
        <v>0.76570000000000005</v>
      </c>
      <c r="F37" s="74">
        <v>5</v>
      </c>
      <c r="G37" s="73">
        <v>0.76570000000000005</v>
      </c>
      <c r="H37" s="74">
        <v>120</v>
      </c>
      <c r="I37" s="73">
        <v>18.3767</v>
      </c>
      <c r="J37" s="74">
        <v>62</v>
      </c>
      <c r="K37" s="73">
        <v>9.4946000000000002</v>
      </c>
      <c r="L37" s="74">
        <v>438</v>
      </c>
      <c r="M37" s="73">
        <v>67.075000000000003</v>
      </c>
      <c r="N37" s="75">
        <v>1</v>
      </c>
      <c r="O37" s="73">
        <v>0.15310000000000001</v>
      </c>
      <c r="P37" s="77">
        <v>22</v>
      </c>
      <c r="Q37" s="69">
        <v>3.3691</v>
      </c>
      <c r="R37" s="71">
        <v>25</v>
      </c>
      <c r="S37" s="69">
        <v>3.8285</v>
      </c>
      <c r="T37" s="80">
        <v>483</v>
      </c>
      <c r="U37" s="70">
        <v>100</v>
      </c>
    </row>
    <row r="38" spans="1:21" s="24" customFormat="1" ht="15" customHeight="1" x14ac:dyDescent="0.2">
      <c r="A38" s="22" t="s">
        <v>19</v>
      </c>
      <c r="B38" s="65" t="s">
        <v>50</v>
      </c>
      <c r="C38" s="40">
        <v>4953</v>
      </c>
      <c r="D38" s="41">
        <v>3</v>
      </c>
      <c r="E38" s="43">
        <v>6.0600000000000001E-2</v>
      </c>
      <c r="F38" s="45">
        <v>37</v>
      </c>
      <c r="G38" s="43">
        <v>0.747</v>
      </c>
      <c r="H38" s="45">
        <v>1373</v>
      </c>
      <c r="I38" s="43">
        <v>27.720600000000001</v>
      </c>
      <c r="J38" s="45">
        <v>2827</v>
      </c>
      <c r="K38" s="43">
        <v>57.076500000000003</v>
      </c>
      <c r="L38" s="45">
        <v>634</v>
      </c>
      <c r="M38" s="43">
        <v>12.8003</v>
      </c>
      <c r="N38" s="45">
        <v>3</v>
      </c>
      <c r="O38" s="43">
        <v>6.0600000000000001E-2</v>
      </c>
      <c r="P38" s="46">
        <v>76</v>
      </c>
      <c r="Q38" s="42">
        <v>1.5344</v>
      </c>
      <c r="R38" s="48">
        <v>104</v>
      </c>
      <c r="S38" s="42">
        <v>2.0996999999999999</v>
      </c>
      <c r="T38" s="25">
        <v>2577</v>
      </c>
      <c r="U38" s="47">
        <v>99.960999999999999</v>
      </c>
    </row>
    <row r="39" spans="1:21" s="24" customFormat="1" ht="15" customHeight="1" x14ac:dyDescent="0.2">
      <c r="A39" s="22" t="s">
        <v>19</v>
      </c>
      <c r="B39" s="66" t="s">
        <v>51</v>
      </c>
      <c r="C39" s="64">
        <v>1024</v>
      </c>
      <c r="D39" s="71">
        <v>211</v>
      </c>
      <c r="E39" s="73">
        <v>20.605499999999999</v>
      </c>
      <c r="F39" s="74">
        <v>2</v>
      </c>
      <c r="G39" s="73">
        <v>0.1953</v>
      </c>
      <c r="H39" s="75">
        <v>621</v>
      </c>
      <c r="I39" s="73">
        <v>60.644500000000001</v>
      </c>
      <c r="J39" s="74">
        <v>47</v>
      </c>
      <c r="K39" s="73">
        <v>4.5898000000000003</v>
      </c>
      <c r="L39" s="75">
        <v>135</v>
      </c>
      <c r="M39" s="73">
        <v>13.1836</v>
      </c>
      <c r="N39" s="74">
        <v>0</v>
      </c>
      <c r="O39" s="73">
        <v>0</v>
      </c>
      <c r="P39" s="77">
        <v>8</v>
      </c>
      <c r="Q39" s="69">
        <v>0.78129999999999999</v>
      </c>
      <c r="R39" s="72">
        <v>178</v>
      </c>
      <c r="S39" s="69">
        <v>17.3828</v>
      </c>
      <c r="T39" s="80">
        <v>880</v>
      </c>
      <c r="U39" s="70">
        <v>100</v>
      </c>
    </row>
    <row r="40" spans="1:21" s="24" customFormat="1" ht="15" customHeight="1" x14ac:dyDescent="0.2">
      <c r="A40" s="22" t="s">
        <v>19</v>
      </c>
      <c r="B40" s="65" t="s">
        <v>52</v>
      </c>
      <c r="C40" s="50">
        <v>7024</v>
      </c>
      <c r="D40" s="41">
        <v>33</v>
      </c>
      <c r="E40" s="43">
        <v>0.4698</v>
      </c>
      <c r="F40" s="45">
        <v>36</v>
      </c>
      <c r="G40" s="43">
        <v>0.51249999999999996</v>
      </c>
      <c r="H40" s="45">
        <v>1296</v>
      </c>
      <c r="I40" s="43">
        <v>18.451000000000001</v>
      </c>
      <c r="J40" s="44">
        <v>3490</v>
      </c>
      <c r="K40" s="43">
        <v>49.686799999999998</v>
      </c>
      <c r="L40" s="44">
        <v>1964</v>
      </c>
      <c r="M40" s="43">
        <v>27.961300000000001</v>
      </c>
      <c r="N40" s="45">
        <v>4</v>
      </c>
      <c r="O40" s="43">
        <v>5.6899999999999999E-2</v>
      </c>
      <c r="P40" s="46">
        <v>201</v>
      </c>
      <c r="Q40" s="42">
        <v>2.8616000000000001</v>
      </c>
      <c r="R40" s="48">
        <v>241</v>
      </c>
      <c r="S40" s="42">
        <v>3.4310999999999998</v>
      </c>
      <c r="T40" s="25">
        <v>4916</v>
      </c>
      <c r="U40" s="47">
        <v>99.897999999999996</v>
      </c>
    </row>
    <row r="41" spans="1:21" s="24" customFormat="1" ht="15" customHeight="1" x14ac:dyDescent="0.2">
      <c r="A41" s="22" t="s">
        <v>19</v>
      </c>
      <c r="B41" s="66" t="s">
        <v>53</v>
      </c>
      <c r="C41" s="64">
        <v>8698</v>
      </c>
      <c r="D41" s="71">
        <v>228</v>
      </c>
      <c r="E41" s="73">
        <v>2.6213000000000002</v>
      </c>
      <c r="F41" s="74">
        <v>29</v>
      </c>
      <c r="G41" s="73">
        <v>0.33339999999999997</v>
      </c>
      <c r="H41" s="74">
        <v>798</v>
      </c>
      <c r="I41" s="73">
        <v>9.1745000000000001</v>
      </c>
      <c r="J41" s="74">
        <v>5809</v>
      </c>
      <c r="K41" s="73">
        <v>66.785499999999999</v>
      </c>
      <c r="L41" s="75">
        <v>1433</v>
      </c>
      <c r="M41" s="73">
        <v>16.475100000000001</v>
      </c>
      <c r="N41" s="75">
        <v>12</v>
      </c>
      <c r="O41" s="73">
        <v>0.13800000000000001</v>
      </c>
      <c r="P41" s="76">
        <v>389</v>
      </c>
      <c r="Q41" s="69">
        <v>4.4722999999999997</v>
      </c>
      <c r="R41" s="72">
        <v>191</v>
      </c>
      <c r="S41" s="69">
        <v>2.1959</v>
      </c>
      <c r="T41" s="80">
        <v>2618</v>
      </c>
      <c r="U41" s="70">
        <v>100</v>
      </c>
    </row>
    <row r="42" spans="1:21" s="24" customFormat="1" ht="15" customHeight="1" x14ac:dyDescent="0.2">
      <c r="A42" s="22" t="s">
        <v>19</v>
      </c>
      <c r="B42" s="65" t="s">
        <v>54</v>
      </c>
      <c r="C42" s="50">
        <v>164</v>
      </c>
      <c r="D42" s="41">
        <v>78</v>
      </c>
      <c r="E42" s="43">
        <v>47.561</v>
      </c>
      <c r="F42" s="45">
        <v>0</v>
      </c>
      <c r="G42" s="43">
        <v>0</v>
      </c>
      <c r="H42" s="45">
        <v>6</v>
      </c>
      <c r="I42" s="43">
        <v>3.6585000000000001</v>
      </c>
      <c r="J42" s="44">
        <v>12</v>
      </c>
      <c r="K42" s="43">
        <v>7.3170999999999999</v>
      </c>
      <c r="L42" s="44">
        <v>67</v>
      </c>
      <c r="M42" s="43">
        <v>40.853700000000003</v>
      </c>
      <c r="N42" s="44">
        <v>0</v>
      </c>
      <c r="O42" s="43">
        <v>0</v>
      </c>
      <c r="P42" s="46">
        <v>1</v>
      </c>
      <c r="Q42" s="42">
        <v>0.60980000000000001</v>
      </c>
      <c r="R42" s="48">
        <v>5</v>
      </c>
      <c r="S42" s="42">
        <v>3.0488</v>
      </c>
      <c r="T42" s="25">
        <v>481</v>
      </c>
      <c r="U42" s="47">
        <v>100</v>
      </c>
    </row>
    <row r="43" spans="1:21" s="24" customFormat="1" ht="15" customHeight="1" x14ac:dyDescent="0.2">
      <c r="A43" s="22" t="s">
        <v>19</v>
      </c>
      <c r="B43" s="66" t="s">
        <v>55</v>
      </c>
      <c r="C43" s="64">
        <v>10508</v>
      </c>
      <c r="D43" s="72">
        <v>8</v>
      </c>
      <c r="E43" s="73">
        <v>7.6100000000000001E-2</v>
      </c>
      <c r="F43" s="74">
        <v>14</v>
      </c>
      <c r="G43" s="73">
        <v>0.13320000000000001</v>
      </c>
      <c r="H43" s="75">
        <v>436</v>
      </c>
      <c r="I43" s="73">
        <v>4.1492000000000004</v>
      </c>
      <c r="J43" s="74">
        <v>6746</v>
      </c>
      <c r="K43" s="73">
        <v>64.198700000000002</v>
      </c>
      <c r="L43" s="74">
        <v>2566</v>
      </c>
      <c r="M43" s="73">
        <v>24.419499999999999</v>
      </c>
      <c r="N43" s="74">
        <v>2</v>
      </c>
      <c r="O43" s="73">
        <v>1.9E-2</v>
      </c>
      <c r="P43" s="76">
        <v>736</v>
      </c>
      <c r="Q43" s="69">
        <v>7.0042</v>
      </c>
      <c r="R43" s="71">
        <v>176</v>
      </c>
      <c r="S43" s="69">
        <v>1.6749000000000001</v>
      </c>
      <c r="T43" s="80">
        <v>3631</v>
      </c>
      <c r="U43" s="70">
        <v>100</v>
      </c>
    </row>
    <row r="44" spans="1:21" s="24" customFormat="1" ht="15" customHeight="1" x14ac:dyDescent="0.2">
      <c r="A44" s="22" t="s">
        <v>19</v>
      </c>
      <c r="B44" s="65" t="s">
        <v>56</v>
      </c>
      <c r="C44" s="40">
        <v>2894</v>
      </c>
      <c r="D44" s="41">
        <v>312</v>
      </c>
      <c r="E44" s="43">
        <v>10.780900000000001</v>
      </c>
      <c r="F44" s="44">
        <v>5</v>
      </c>
      <c r="G44" s="43">
        <v>0.17280000000000001</v>
      </c>
      <c r="H44" s="45">
        <v>433</v>
      </c>
      <c r="I44" s="43">
        <v>14.962</v>
      </c>
      <c r="J44" s="45">
        <v>1130</v>
      </c>
      <c r="K44" s="43">
        <v>39.046300000000002</v>
      </c>
      <c r="L44" s="45">
        <v>778</v>
      </c>
      <c r="M44" s="43">
        <v>26.883199999999999</v>
      </c>
      <c r="N44" s="44">
        <v>8</v>
      </c>
      <c r="O44" s="43">
        <v>0.27639999999999998</v>
      </c>
      <c r="P44" s="49">
        <v>228</v>
      </c>
      <c r="Q44" s="42">
        <v>7.8784000000000001</v>
      </c>
      <c r="R44" s="48">
        <v>188</v>
      </c>
      <c r="S44" s="42">
        <v>6.4962</v>
      </c>
      <c r="T44" s="25">
        <v>1815</v>
      </c>
      <c r="U44" s="47">
        <v>100</v>
      </c>
    </row>
    <row r="45" spans="1:21" s="24" customFormat="1" ht="15" customHeight="1" x14ac:dyDescent="0.2">
      <c r="A45" s="22" t="s">
        <v>19</v>
      </c>
      <c r="B45" s="66" t="s">
        <v>57</v>
      </c>
      <c r="C45" s="64">
        <v>965</v>
      </c>
      <c r="D45" s="71">
        <v>48</v>
      </c>
      <c r="E45" s="73">
        <v>4.9741</v>
      </c>
      <c r="F45" s="74">
        <v>7</v>
      </c>
      <c r="G45" s="73">
        <v>0.72540000000000004</v>
      </c>
      <c r="H45" s="75">
        <v>239</v>
      </c>
      <c r="I45" s="73">
        <v>24.7668</v>
      </c>
      <c r="J45" s="74">
        <v>61</v>
      </c>
      <c r="K45" s="73">
        <v>6.3212000000000002</v>
      </c>
      <c r="L45" s="75">
        <v>539</v>
      </c>
      <c r="M45" s="73">
        <v>55.854900000000001</v>
      </c>
      <c r="N45" s="74">
        <v>10</v>
      </c>
      <c r="O45" s="73">
        <v>1.0363</v>
      </c>
      <c r="P45" s="76">
        <v>61</v>
      </c>
      <c r="Q45" s="69">
        <v>6.3212000000000002</v>
      </c>
      <c r="R45" s="72">
        <v>54</v>
      </c>
      <c r="S45" s="69">
        <v>5.5959000000000003</v>
      </c>
      <c r="T45" s="80">
        <v>1283</v>
      </c>
      <c r="U45" s="70">
        <v>100</v>
      </c>
    </row>
    <row r="46" spans="1:21" s="24" customFormat="1" ht="15" customHeight="1" x14ac:dyDescent="0.2">
      <c r="A46" s="22" t="s">
        <v>19</v>
      </c>
      <c r="B46" s="65" t="s">
        <v>58</v>
      </c>
      <c r="C46" s="40">
        <v>8651</v>
      </c>
      <c r="D46" s="41">
        <v>18</v>
      </c>
      <c r="E46" s="43">
        <v>0.20810000000000001</v>
      </c>
      <c r="F46" s="45">
        <v>39</v>
      </c>
      <c r="G46" s="43">
        <v>0.45079999999999998</v>
      </c>
      <c r="H46" s="45">
        <v>1384</v>
      </c>
      <c r="I46" s="43">
        <v>15.998200000000001</v>
      </c>
      <c r="J46" s="45">
        <v>4967</v>
      </c>
      <c r="K46" s="43">
        <v>57.415300000000002</v>
      </c>
      <c r="L46" s="44">
        <v>1848</v>
      </c>
      <c r="M46" s="43">
        <v>21.361699999999999</v>
      </c>
      <c r="N46" s="44">
        <v>2</v>
      </c>
      <c r="O46" s="43">
        <v>2.3099999999999999E-2</v>
      </c>
      <c r="P46" s="49">
        <v>393</v>
      </c>
      <c r="Q46" s="42">
        <v>4.5427999999999997</v>
      </c>
      <c r="R46" s="41">
        <v>248</v>
      </c>
      <c r="S46" s="42">
        <v>2.8666999999999998</v>
      </c>
      <c r="T46" s="25">
        <v>3027</v>
      </c>
      <c r="U46" s="47">
        <v>100</v>
      </c>
    </row>
    <row r="47" spans="1:21" s="24" customFormat="1" ht="15" customHeight="1" x14ac:dyDescent="0.2">
      <c r="A47" s="22" t="s">
        <v>19</v>
      </c>
      <c r="B47" s="66" t="s">
        <v>59</v>
      </c>
      <c r="C47" s="67">
        <v>596</v>
      </c>
      <c r="D47" s="72">
        <v>11</v>
      </c>
      <c r="E47" s="73">
        <v>1.8455999999999999</v>
      </c>
      <c r="F47" s="75">
        <v>3</v>
      </c>
      <c r="G47" s="73">
        <v>0.50339999999999996</v>
      </c>
      <c r="H47" s="75">
        <v>229</v>
      </c>
      <c r="I47" s="73">
        <v>38.422800000000002</v>
      </c>
      <c r="J47" s="75">
        <v>106</v>
      </c>
      <c r="K47" s="73">
        <v>17.7852</v>
      </c>
      <c r="L47" s="75">
        <v>201</v>
      </c>
      <c r="M47" s="73">
        <v>33.724800000000002</v>
      </c>
      <c r="N47" s="74">
        <v>0</v>
      </c>
      <c r="O47" s="73">
        <v>0</v>
      </c>
      <c r="P47" s="76">
        <v>46</v>
      </c>
      <c r="Q47" s="69">
        <v>7.7180999999999997</v>
      </c>
      <c r="R47" s="71">
        <v>50</v>
      </c>
      <c r="S47" s="69">
        <v>8.3893000000000004</v>
      </c>
      <c r="T47" s="80">
        <v>308</v>
      </c>
      <c r="U47" s="70">
        <v>100</v>
      </c>
    </row>
    <row r="48" spans="1:21" s="24" customFormat="1" ht="15" customHeight="1" x14ac:dyDescent="0.2">
      <c r="A48" s="22" t="s">
        <v>19</v>
      </c>
      <c r="B48" s="65" t="s">
        <v>60</v>
      </c>
      <c r="C48" s="40">
        <v>8935</v>
      </c>
      <c r="D48" s="48">
        <v>29</v>
      </c>
      <c r="E48" s="43">
        <v>0.3246</v>
      </c>
      <c r="F48" s="45">
        <v>10</v>
      </c>
      <c r="G48" s="43">
        <v>0.1119</v>
      </c>
      <c r="H48" s="44">
        <v>272</v>
      </c>
      <c r="I48" s="43">
        <v>3.0442</v>
      </c>
      <c r="J48" s="45">
        <v>6412</v>
      </c>
      <c r="K48" s="43">
        <v>71.762699999999995</v>
      </c>
      <c r="L48" s="45">
        <v>1953</v>
      </c>
      <c r="M48" s="43">
        <v>21.857900000000001</v>
      </c>
      <c r="N48" s="44">
        <v>4</v>
      </c>
      <c r="O48" s="43">
        <v>4.48E-2</v>
      </c>
      <c r="P48" s="49">
        <v>255</v>
      </c>
      <c r="Q48" s="42">
        <v>2.8538999999999999</v>
      </c>
      <c r="R48" s="48">
        <v>167</v>
      </c>
      <c r="S48" s="42">
        <v>1.8691</v>
      </c>
      <c r="T48" s="25">
        <v>1236</v>
      </c>
      <c r="U48" s="47">
        <v>99.918999999999997</v>
      </c>
    </row>
    <row r="49" spans="1:23" s="24" customFormat="1" ht="15" customHeight="1" x14ac:dyDescent="0.2">
      <c r="A49" s="22" t="s">
        <v>19</v>
      </c>
      <c r="B49" s="66" t="s">
        <v>61</v>
      </c>
      <c r="C49" s="67">
        <v>352</v>
      </c>
      <c r="D49" s="72">
        <v>172</v>
      </c>
      <c r="E49" s="73">
        <v>48.863599999999998</v>
      </c>
      <c r="F49" s="74">
        <v>0</v>
      </c>
      <c r="G49" s="73">
        <v>0</v>
      </c>
      <c r="H49" s="74">
        <v>29</v>
      </c>
      <c r="I49" s="73">
        <v>8.2385999999999999</v>
      </c>
      <c r="J49" s="74">
        <v>22</v>
      </c>
      <c r="K49" s="73">
        <v>6.25</v>
      </c>
      <c r="L49" s="75">
        <v>121</v>
      </c>
      <c r="M49" s="73">
        <v>34.375</v>
      </c>
      <c r="N49" s="75">
        <v>0</v>
      </c>
      <c r="O49" s="73">
        <v>0</v>
      </c>
      <c r="P49" s="76">
        <v>8</v>
      </c>
      <c r="Q49" s="69">
        <v>2.2726999999999999</v>
      </c>
      <c r="R49" s="71">
        <v>9</v>
      </c>
      <c r="S49" s="69">
        <v>2.5568</v>
      </c>
      <c r="T49" s="80">
        <v>688</v>
      </c>
      <c r="U49" s="70">
        <v>100</v>
      </c>
    </row>
    <row r="50" spans="1:23" s="24" customFormat="1" ht="15" customHeight="1" x14ac:dyDescent="0.2">
      <c r="A50" s="22" t="s">
        <v>19</v>
      </c>
      <c r="B50" s="65" t="s">
        <v>62</v>
      </c>
      <c r="C50" s="40">
        <v>4549</v>
      </c>
      <c r="D50" s="41">
        <v>10</v>
      </c>
      <c r="E50" s="43">
        <v>0.2198</v>
      </c>
      <c r="F50" s="45">
        <v>13</v>
      </c>
      <c r="G50" s="43">
        <v>0.2858</v>
      </c>
      <c r="H50" s="44">
        <v>235</v>
      </c>
      <c r="I50" s="43">
        <v>5.1660000000000004</v>
      </c>
      <c r="J50" s="45">
        <v>2879</v>
      </c>
      <c r="K50" s="43">
        <v>63.288600000000002</v>
      </c>
      <c r="L50" s="45">
        <v>1349</v>
      </c>
      <c r="M50" s="43">
        <v>29.654900000000001</v>
      </c>
      <c r="N50" s="44">
        <v>5</v>
      </c>
      <c r="O50" s="43">
        <v>0.1099</v>
      </c>
      <c r="P50" s="49">
        <v>58</v>
      </c>
      <c r="Q50" s="42">
        <v>1.2749999999999999</v>
      </c>
      <c r="R50" s="41">
        <v>64</v>
      </c>
      <c r="S50" s="42">
        <v>1.4069</v>
      </c>
      <c r="T50" s="25">
        <v>1818</v>
      </c>
      <c r="U50" s="47">
        <v>100</v>
      </c>
    </row>
    <row r="51" spans="1:23" s="24" customFormat="1" ht="15" customHeight="1" x14ac:dyDescent="0.2">
      <c r="A51" s="22" t="s">
        <v>19</v>
      </c>
      <c r="B51" s="66" t="s">
        <v>63</v>
      </c>
      <c r="C51" s="64">
        <v>19975</v>
      </c>
      <c r="D51" s="72">
        <v>56</v>
      </c>
      <c r="E51" s="73">
        <v>0.28039999999999998</v>
      </c>
      <c r="F51" s="75">
        <v>66</v>
      </c>
      <c r="G51" s="73">
        <v>0.33040000000000003</v>
      </c>
      <c r="H51" s="74">
        <v>9725</v>
      </c>
      <c r="I51" s="73">
        <v>48.685899999999997</v>
      </c>
      <c r="J51" s="74">
        <v>8284</v>
      </c>
      <c r="K51" s="73">
        <v>41.471800000000002</v>
      </c>
      <c r="L51" s="74">
        <v>1531</v>
      </c>
      <c r="M51" s="73">
        <v>7.6646000000000001</v>
      </c>
      <c r="N51" s="75">
        <v>13</v>
      </c>
      <c r="O51" s="73">
        <v>6.5100000000000005E-2</v>
      </c>
      <c r="P51" s="76">
        <v>300</v>
      </c>
      <c r="Q51" s="69">
        <v>1.5019</v>
      </c>
      <c r="R51" s="72">
        <v>2274</v>
      </c>
      <c r="S51" s="69">
        <v>11.3842</v>
      </c>
      <c r="T51" s="80">
        <v>8616</v>
      </c>
      <c r="U51" s="70">
        <v>100</v>
      </c>
    </row>
    <row r="52" spans="1:23" s="24" customFormat="1" ht="15" customHeight="1" x14ac:dyDescent="0.2">
      <c r="A52" s="22" t="s">
        <v>19</v>
      </c>
      <c r="B52" s="65" t="s">
        <v>64</v>
      </c>
      <c r="C52" s="40">
        <v>519</v>
      </c>
      <c r="D52" s="48">
        <v>13</v>
      </c>
      <c r="E52" s="43">
        <v>2.5047999999999999</v>
      </c>
      <c r="F52" s="45">
        <v>3</v>
      </c>
      <c r="G52" s="43">
        <v>0.57799999999999996</v>
      </c>
      <c r="H52" s="44">
        <v>186</v>
      </c>
      <c r="I52" s="43">
        <v>35.838200000000001</v>
      </c>
      <c r="J52" s="44">
        <v>23</v>
      </c>
      <c r="K52" s="43">
        <v>4.4316000000000004</v>
      </c>
      <c r="L52" s="45">
        <v>276</v>
      </c>
      <c r="M52" s="43">
        <v>53.179200000000002</v>
      </c>
      <c r="N52" s="44">
        <v>11</v>
      </c>
      <c r="O52" s="43">
        <v>2.1194999999999999</v>
      </c>
      <c r="P52" s="46">
        <v>7</v>
      </c>
      <c r="Q52" s="42">
        <v>1.3487</v>
      </c>
      <c r="R52" s="41">
        <v>54</v>
      </c>
      <c r="S52" s="42">
        <v>10.4046</v>
      </c>
      <c r="T52" s="25">
        <v>1009</v>
      </c>
      <c r="U52" s="47">
        <v>100</v>
      </c>
    </row>
    <row r="53" spans="1:23" s="24" customFormat="1" ht="15" customHeight="1" x14ac:dyDescent="0.2">
      <c r="A53" s="22" t="s">
        <v>19</v>
      </c>
      <c r="B53" s="66" t="s">
        <v>65</v>
      </c>
      <c r="C53" s="67">
        <v>192</v>
      </c>
      <c r="D53" s="71">
        <v>4</v>
      </c>
      <c r="E53" s="73">
        <v>2.0832999999999999</v>
      </c>
      <c r="F53" s="74">
        <v>1</v>
      </c>
      <c r="G53" s="73">
        <v>0.52080000000000004</v>
      </c>
      <c r="H53" s="75">
        <v>1</v>
      </c>
      <c r="I53" s="73">
        <v>0.52080000000000004</v>
      </c>
      <c r="J53" s="74">
        <v>14</v>
      </c>
      <c r="K53" s="73">
        <v>7.2916999999999996</v>
      </c>
      <c r="L53" s="75">
        <v>170</v>
      </c>
      <c r="M53" s="73">
        <v>88.541700000000006</v>
      </c>
      <c r="N53" s="75">
        <v>0</v>
      </c>
      <c r="O53" s="73">
        <v>0</v>
      </c>
      <c r="P53" s="76">
        <v>2</v>
      </c>
      <c r="Q53" s="69">
        <v>1.0417000000000001</v>
      </c>
      <c r="R53" s="71">
        <v>0</v>
      </c>
      <c r="S53" s="69">
        <v>0</v>
      </c>
      <c r="T53" s="80">
        <v>306</v>
      </c>
      <c r="U53" s="70">
        <v>100</v>
      </c>
    </row>
    <row r="54" spans="1:23" s="24" customFormat="1" ht="15" customHeight="1" x14ac:dyDescent="0.2">
      <c r="A54" s="22" t="s">
        <v>19</v>
      </c>
      <c r="B54" s="65" t="s">
        <v>66</v>
      </c>
      <c r="C54" s="40">
        <v>6015</v>
      </c>
      <c r="D54" s="48">
        <v>13</v>
      </c>
      <c r="E54" s="43">
        <v>0.21609999999999999</v>
      </c>
      <c r="F54" s="45">
        <v>26</v>
      </c>
      <c r="G54" s="78">
        <v>0.43230000000000002</v>
      </c>
      <c r="H54" s="44">
        <v>418</v>
      </c>
      <c r="I54" s="78">
        <v>6.9493</v>
      </c>
      <c r="J54" s="45">
        <v>4137</v>
      </c>
      <c r="K54" s="43">
        <v>68.778099999999995</v>
      </c>
      <c r="L54" s="45">
        <v>1150</v>
      </c>
      <c r="M54" s="43">
        <v>19.1189</v>
      </c>
      <c r="N54" s="45">
        <v>10</v>
      </c>
      <c r="O54" s="43">
        <v>0.1663</v>
      </c>
      <c r="P54" s="49">
        <v>261</v>
      </c>
      <c r="Q54" s="42">
        <v>4.3391999999999999</v>
      </c>
      <c r="R54" s="41">
        <v>149</v>
      </c>
      <c r="S54" s="42">
        <v>2.4771000000000001</v>
      </c>
      <c r="T54" s="25">
        <v>1971</v>
      </c>
      <c r="U54" s="47">
        <v>100</v>
      </c>
    </row>
    <row r="55" spans="1:23" s="24" customFormat="1" ht="15" customHeight="1" x14ac:dyDescent="0.2">
      <c r="A55" s="22" t="s">
        <v>19</v>
      </c>
      <c r="B55" s="66" t="s">
        <v>67</v>
      </c>
      <c r="C55" s="64">
        <v>2039</v>
      </c>
      <c r="D55" s="72">
        <v>90</v>
      </c>
      <c r="E55" s="73">
        <v>4.4138999999999999</v>
      </c>
      <c r="F55" s="74">
        <v>19</v>
      </c>
      <c r="G55" s="73">
        <v>0.93179999999999996</v>
      </c>
      <c r="H55" s="75">
        <v>583</v>
      </c>
      <c r="I55" s="73">
        <v>28.592400000000001</v>
      </c>
      <c r="J55" s="75">
        <v>268</v>
      </c>
      <c r="K55" s="73">
        <v>13.143700000000001</v>
      </c>
      <c r="L55" s="74">
        <v>817</v>
      </c>
      <c r="M55" s="73">
        <v>40.0687</v>
      </c>
      <c r="N55" s="74">
        <v>36</v>
      </c>
      <c r="O55" s="73">
        <v>1.7656000000000001</v>
      </c>
      <c r="P55" s="77">
        <v>226</v>
      </c>
      <c r="Q55" s="69">
        <v>11.0839</v>
      </c>
      <c r="R55" s="72">
        <v>187</v>
      </c>
      <c r="S55" s="69">
        <v>9.1712000000000007</v>
      </c>
      <c r="T55" s="80">
        <v>2305</v>
      </c>
      <c r="U55" s="70">
        <v>100</v>
      </c>
    </row>
    <row r="56" spans="1:23" s="24" customFormat="1" ht="15" customHeight="1" x14ac:dyDescent="0.2">
      <c r="A56" s="22" t="s">
        <v>19</v>
      </c>
      <c r="B56" s="65" t="s">
        <v>68</v>
      </c>
      <c r="C56" s="40">
        <v>1585</v>
      </c>
      <c r="D56" s="41">
        <v>1</v>
      </c>
      <c r="E56" s="43">
        <v>6.3100000000000003E-2</v>
      </c>
      <c r="F56" s="45">
        <v>3</v>
      </c>
      <c r="G56" s="43">
        <v>0.1893</v>
      </c>
      <c r="H56" s="45">
        <v>15</v>
      </c>
      <c r="I56" s="43">
        <v>0.94640000000000002</v>
      </c>
      <c r="J56" s="44">
        <v>226</v>
      </c>
      <c r="K56" s="43">
        <v>14.258699999999999</v>
      </c>
      <c r="L56" s="45">
        <v>1294</v>
      </c>
      <c r="M56" s="43">
        <v>81.6404</v>
      </c>
      <c r="N56" s="44">
        <v>1</v>
      </c>
      <c r="O56" s="43">
        <v>6.3100000000000003E-2</v>
      </c>
      <c r="P56" s="46">
        <v>45</v>
      </c>
      <c r="Q56" s="42">
        <v>2.8391000000000002</v>
      </c>
      <c r="R56" s="48">
        <v>5</v>
      </c>
      <c r="S56" s="42">
        <v>0.3155</v>
      </c>
      <c r="T56" s="25">
        <v>720</v>
      </c>
      <c r="U56" s="47">
        <v>100</v>
      </c>
    </row>
    <row r="57" spans="1:23" s="24" customFormat="1" ht="15" customHeight="1" x14ac:dyDescent="0.2">
      <c r="A57" s="22" t="s">
        <v>19</v>
      </c>
      <c r="B57" s="66" t="s">
        <v>69</v>
      </c>
      <c r="C57" s="64">
        <v>2801</v>
      </c>
      <c r="D57" s="72">
        <v>83</v>
      </c>
      <c r="E57" s="73">
        <v>2.9632000000000001</v>
      </c>
      <c r="F57" s="75">
        <v>19</v>
      </c>
      <c r="G57" s="73">
        <v>0.67830000000000001</v>
      </c>
      <c r="H57" s="74">
        <v>310</v>
      </c>
      <c r="I57" s="73">
        <v>11.067500000000001</v>
      </c>
      <c r="J57" s="74">
        <v>1667</v>
      </c>
      <c r="K57" s="73">
        <v>59.514499999999998</v>
      </c>
      <c r="L57" s="74">
        <v>571</v>
      </c>
      <c r="M57" s="73">
        <v>20.3856</v>
      </c>
      <c r="N57" s="74">
        <v>5</v>
      </c>
      <c r="O57" s="73">
        <v>0.17849999999999999</v>
      </c>
      <c r="P57" s="77">
        <v>146</v>
      </c>
      <c r="Q57" s="69">
        <v>5.2123999999999997</v>
      </c>
      <c r="R57" s="71">
        <v>73</v>
      </c>
      <c r="S57" s="69">
        <v>2.6061999999999999</v>
      </c>
      <c r="T57" s="80">
        <v>2232</v>
      </c>
      <c r="U57" s="70">
        <v>100</v>
      </c>
    </row>
    <row r="58" spans="1:23" s="24" customFormat="1" ht="15" customHeight="1" thickBot="1" x14ac:dyDescent="0.25">
      <c r="A58" s="22" t="s">
        <v>19</v>
      </c>
      <c r="B58" s="117" t="s">
        <v>70</v>
      </c>
      <c r="C58" s="51">
        <v>188</v>
      </c>
      <c r="D58" s="54">
        <v>33</v>
      </c>
      <c r="E58" s="55">
        <v>17.5532</v>
      </c>
      <c r="F58" s="56">
        <v>1</v>
      </c>
      <c r="G58" s="55">
        <v>0.53190000000000004</v>
      </c>
      <c r="H58" s="57">
        <v>30</v>
      </c>
      <c r="I58" s="55">
        <v>15.9574</v>
      </c>
      <c r="J58" s="56">
        <v>1</v>
      </c>
      <c r="K58" s="55">
        <v>0.53190000000000004</v>
      </c>
      <c r="L58" s="56">
        <v>118</v>
      </c>
      <c r="M58" s="55">
        <v>62.765999999999998</v>
      </c>
      <c r="N58" s="56">
        <v>1</v>
      </c>
      <c r="O58" s="55">
        <v>0.53190000000000004</v>
      </c>
      <c r="P58" s="79">
        <v>4</v>
      </c>
      <c r="Q58" s="53">
        <v>2.1276999999999999</v>
      </c>
      <c r="R58" s="52">
        <v>2</v>
      </c>
      <c r="S58" s="53">
        <v>1.0638000000000001</v>
      </c>
      <c r="T58" s="28">
        <v>365</v>
      </c>
      <c r="U58" s="58">
        <v>100</v>
      </c>
    </row>
    <row r="59" spans="1:23" s="24" customFormat="1" ht="15" customHeight="1" x14ac:dyDescent="0.2">
      <c r="A59" s="22"/>
      <c r="B59" s="30"/>
      <c r="C59" s="31"/>
      <c r="D59" s="31"/>
      <c r="E59" s="31"/>
      <c r="F59" s="31"/>
      <c r="G59" s="31"/>
      <c r="H59" s="31"/>
      <c r="I59" s="31"/>
      <c r="J59" s="31"/>
      <c r="K59" s="31"/>
      <c r="L59" s="31"/>
      <c r="M59" s="31"/>
      <c r="N59" s="31"/>
      <c r="O59" s="31"/>
      <c r="P59" s="31"/>
      <c r="Q59" s="31"/>
      <c r="R59" s="32"/>
      <c r="S59" s="23"/>
      <c r="T59" s="31"/>
      <c r="U59" s="31"/>
    </row>
    <row r="60" spans="1:23" s="24" customFormat="1" ht="15" customHeight="1" x14ac:dyDescent="0.2">
      <c r="A60" s="22"/>
      <c r="B60" s="33" t="str">
        <f>CONCATENATE("NOTE: Table reads (for US): Of all ",C68, " public school female students without disabilities who received ", LOWER(A7), ", ",D68," (",TEXT(E7,"0.0"),"%) were American Indian or Alaska Native.")</f>
        <v>NOTE: Table reads (for US): Of all 204,933 public school female students without disabilities who received more than one out-of-school suspension, 3,334 (1.6%) were American Indian or Alaska Native.</v>
      </c>
      <c r="C60" s="31"/>
      <c r="D60" s="31"/>
      <c r="E60" s="31"/>
      <c r="F60" s="31"/>
      <c r="G60" s="31"/>
      <c r="H60" s="31"/>
      <c r="I60" s="31"/>
      <c r="J60" s="31"/>
      <c r="K60" s="31"/>
      <c r="L60" s="31"/>
      <c r="M60" s="31"/>
      <c r="N60" s="31"/>
      <c r="O60" s="31"/>
      <c r="P60" s="31"/>
      <c r="Q60" s="31"/>
      <c r="R60" s="32"/>
      <c r="S60" s="23"/>
      <c r="T60" s="31"/>
      <c r="U60" s="31"/>
    </row>
    <row r="61" spans="1:23" s="24" customFormat="1" ht="15" customHeight="1" x14ac:dyDescent="0.2">
      <c r="A61" s="22"/>
      <c r="B61" s="160" t="s">
        <v>74</v>
      </c>
      <c r="C61" s="160"/>
      <c r="D61" s="160"/>
      <c r="E61" s="160"/>
      <c r="F61" s="160"/>
      <c r="G61" s="160"/>
      <c r="H61" s="160"/>
      <c r="I61" s="160"/>
      <c r="J61" s="160"/>
      <c r="K61" s="160"/>
      <c r="L61" s="160"/>
      <c r="M61" s="160"/>
      <c r="N61" s="160"/>
      <c r="O61" s="160"/>
      <c r="P61" s="160"/>
      <c r="Q61" s="160"/>
      <c r="R61" s="160"/>
      <c r="S61" s="160"/>
      <c r="T61" s="160"/>
      <c r="U61" s="160"/>
      <c r="V61" s="160"/>
      <c r="W61" s="160"/>
    </row>
    <row r="62" spans="1:23" s="36" customFormat="1" ht="14.1" customHeight="1" x14ac:dyDescent="0.2">
      <c r="A62" s="39"/>
      <c r="B62" s="160" t="s">
        <v>75</v>
      </c>
      <c r="C62" s="160"/>
      <c r="D62" s="160"/>
      <c r="E62" s="160"/>
      <c r="F62" s="160"/>
      <c r="G62" s="160"/>
      <c r="H62" s="160"/>
      <c r="I62" s="160"/>
      <c r="J62" s="160"/>
      <c r="K62" s="160"/>
      <c r="L62" s="160"/>
      <c r="M62" s="160"/>
      <c r="N62" s="160"/>
      <c r="O62" s="160"/>
      <c r="P62" s="160"/>
      <c r="Q62" s="160"/>
      <c r="R62" s="160"/>
      <c r="S62" s="160"/>
      <c r="T62" s="160"/>
      <c r="U62" s="160"/>
      <c r="V62" s="160"/>
      <c r="W62" s="160"/>
    </row>
    <row r="63" spans="1:23" ht="15" customHeight="1" x14ac:dyDescent="0.2"/>
    <row r="64" spans="1:23" x14ac:dyDescent="0.2">
      <c r="U64" s="5"/>
      <c r="V64" s="62"/>
      <c r="W64" s="38"/>
    </row>
    <row r="65" spans="1:23" s="38" customFormat="1" ht="15" customHeight="1" x14ac:dyDescent="0.2">
      <c r="B65" s="6"/>
      <c r="C65" s="6"/>
      <c r="D65" s="6"/>
      <c r="E65" s="6"/>
      <c r="F65" s="6"/>
      <c r="G65" s="6"/>
      <c r="H65" s="6"/>
      <c r="I65" s="6"/>
      <c r="J65" s="6"/>
      <c r="K65" s="6"/>
      <c r="L65" s="6"/>
      <c r="M65" s="6"/>
      <c r="N65" s="6"/>
      <c r="O65" s="6"/>
      <c r="P65" s="6"/>
      <c r="Q65" s="6"/>
      <c r="R65" s="5"/>
      <c r="T65" s="6"/>
      <c r="U65" s="6"/>
      <c r="V65" s="39"/>
      <c r="W65" s="39"/>
    </row>
    <row r="68" spans="1:23" x14ac:dyDescent="0.2">
      <c r="A68" s="39"/>
      <c r="C68" s="116" t="str">
        <f>IF(ISTEXT(C7),LEFT(C7,3),TEXT(C7,"#,##0"))</f>
        <v>204,933</v>
      </c>
      <c r="D68" s="116" t="str">
        <f>IF(ISTEXT(D7),LEFT(D7,3),TEXT(D7,"#,##0"))</f>
        <v>3,334</v>
      </c>
    </row>
    <row r="69" spans="1:23" ht="15" customHeight="1" x14ac:dyDescent="0.2">
      <c r="A69" s="39"/>
    </row>
  </sheetData>
  <mergeCells count="16">
    <mergeCell ref="B2:W2"/>
    <mergeCell ref="B4:B5"/>
    <mergeCell ref="C4:C5"/>
    <mergeCell ref="D4:Q4"/>
    <mergeCell ref="R4:S5"/>
    <mergeCell ref="T4:T5"/>
    <mergeCell ref="U4:U5"/>
    <mergeCell ref="D5:E5"/>
    <mergeCell ref="F5:G5"/>
    <mergeCell ref="H5:I5"/>
    <mergeCell ref="B62:W62"/>
    <mergeCell ref="J5:K5"/>
    <mergeCell ref="L5:M5"/>
    <mergeCell ref="N5:O5"/>
    <mergeCell ref="P5:Q5"/>
    <mergeCell ref="B61:W61"/>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Total</vt:lpstr>
      <vt:lpstr>Male</vt:lpstr>
      <vt:lpstr>Female</vt:lpstr>
      <vt:lpstr>Total with Dis</vt:lpstr>
      <vt:lpstr>Male with Dis</vt:lpstr>
      <vt:lpstr>Female with Dis</vt:lpstr>
      <vt:lpstr>Total no Dis</vt:lpstr>
      <vt:lpstr>Male no Dis</vt:lpstr>
      <vt:lpstr>Female no Dis</vt:lpstr>
      <vt:lpstr>SCH_361_Total</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Bandeira de Mello</dc:creator>
  <cp:keywords/>
  <dc:description/>
  <cp:lastModifiedBy>Hector Tello</cp:lastModifiedBy>
  <cp:revision/>
  <dcterms:created xsi:type="dcterms:W3CDTF">2014-09-05T20:10:01Z</dcterms:created>
  <dcterms:modified xsi:type="dcterms:W3CDTF">2020-04-25T17:41:47Z</dcterms:modified>
  <cp:category/>
  <cp:contentStatus/>
</cp:coreProperties>
</file>