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05" yWindow="-105" windowWidth="23250" windowHeight="12720" tabRatio="1000"/>
  </bookViews>
  <sheets>
    <sheet name="Total" sheetId="55" r:id="rId1"/>
    <sheet name="Male" sheetId="56" r:id="rId2"/>
    <sheet name="Female" sheetId="57" r:id="rId3"/>
    <sheet name="Total IDEA" sheetId="50" r:id="rId4"/>
    <sheet name=" Male IDEA" sheetId="33" r:id="rId5"/>
    <sheet name="Female IDEA" sheetId="51" r:id="rId6"/>
    <sheet name="Total non-IDEA" sheetId="52" r:id="rId7"/>
    <sheet name="Male Non-IDEA" sheetId="53" r:id="rId8"/>
    <sheet name="Female Non-IDEA" sheetId="54" r:id="rId9"/>
  </sheets>
  <definedNames>
    <definedName name="_xlnm.Print_Area" localSheetId="4">' Male IDEA'!$B$2:$U$62</definedName>
    <definedName name="_xlnm.Print_Area" localSheetId="5">'Female IDEA'!$B$2:$U$62</definedName>
    <definedName name="_xlnm.Print_Area" localSheetId="3">'Total IDEA'!$B$2:$U$62</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8" i="54" l="1"/>
  <c r="C57" i="54"/>
  <c r="C56" i="54"/>
  <c r="C55" i="54"/>
  <c r="C54" i="54"/>
  <c r="C53" i="54"/>
  <c r="C52" i="54"/>
  <c r="C51" i="54"/>
  <c r="C50" i="54"/>
  <c r="C49" i="54"/>
  <c r="C48" i="54"/>
  <c r="C47" i="54"/>
  <c r="C46" i="54"/>
  <c r="C45" i="54"/>
  <c r="C44" i="54"/>
  <c r="C43" i="54"/>
  <c r="C42" i="54"/>
  <c r="C41" i="54"/>
  <c r="C40" i="54"/>
  <c r="C39" i="54"/>
  <c r="C38" i="54"/>
  <c r="C37" i="54"/>
  <c r="C36" i="54"/>
  <c r="C35" i="54"/>
  <c r="C34" i="54"/>
  <c r="C33" i="54"/>
  <c r="C32" i="54"/>
  <c r="C31" i="54"/>
  <c r="C30" i="54"/>
  <c r="C29" i="54"/>
  <c r="C28" i="54"/>
  <c r="C27" i="54"/>
  <c r="C26" i="54"/>
  <c r="C25" i="54"/>
  <c r="C24" i="54"/>
  <c r="C23" i="54"/>
  <c r="C22" i="54"/>
  <c r="C21" i="54"/>
  <c r="C20" i="54"/>
  <c r="C19" i="54"/>
  <c r="C18" i="54"/>
  <c r="C17" i="54"/>
  <c r="C16" i="54"/>
  <c r="C15" i="54"/>
  <c r="C14" i="54"/>
  <c r="C13" i="54"/>
  <c r="C12" i="54"/>
  <c r="C11" i="54"/>
  <c r="C10" i="54"/>
  <c r="C9" i="54"/>
  <c r="C8" i="54"/>
  <c r="C7" i="54"/>
  <c r="B62" i="54" s="1"/>
  <c r="B2" i="54"/>
  <c r="A3" i="54"/>
  <c r="B63" i="54" s="1"/>
  <c r="C58" i="53"/>
  <c r="C57" i="53"/>
  <c r="C56" i="53"/>
  <c r="C55" i="53"/>
  <c r="C54" i="53"/>
  <c r="C53" i="53"/>
  <c r="C52" i="53"/>
  <c r="C51" i="53"/>
  <c r="C50" i="53"/>
  <c r="C49" i="53"/>
  <c r="C48" i="53"/>
  <c r="C47" i="53"/>
  <c r="C46" i="53"/>
  <c r="C45" i="53"/>
  <c r="C44" i="53"/>
  <c r="C43" i="53"/>
  <c r="C42" i="53"/>
  <c r="C41" i="53"/>
  <c r="C40" i="53"/>
  <c r="C39" i="53"/>
  <c r="C38" i="53"/>
  <c r="C37" i="53"/>
  <c r="C36" i="53"/>
  <c r="C35" i="53"/>
  <c r="C34" i="53"/>
  <c r="C33" i="53"/>
  <c r="C32" i="53"/>
  <c r="C31" i="53"/>
  <c r="C30" i="53"/>
  <c r="C29" i="53"/>
  <c r="C28" i="53"/>
  <c r="C27" i="53"/>
  <c r="C26" i="53"/>
  <c r="C25" i="53"/>
  <c r="C24" i="53"/>
  <c r="C23" i="53"/>
  <c r="C22" i="53"/>
  <c r="C21" i="53"/>
  <c r="C20" i="53"/>
  <c r="C19" i="53"/>
  <c r="C18" i="53"/>
  <c r="C17" i="53"/>
  <c r="C16" i="53"/>
  <c r="C15" i="53"/>
  <c r="C14" i="53"/>
  <c r="C13" i="53"/>
  <c r="C12" i="53"/>
  <c r="C11" i="53"/>
  <c r="C10" i="53"/>
  <c r="C9" i="53"/>
  <c r="C8" i="53"/>
  <c r="C7" i="53"/>
  <c r="B62" i="53" s="1"/>
  <c r="B2" i="53"/>
  <c r="C58" i="52"/>
  <c r="C57" i="52"/>
  <c r="C56" i="52"/>
  <c r="C55" i="52"/>
  <c r="C54" i="52"/>
  <c r="C53" i="52"/>
  <c r="C52" i="52"/>
  <c r="C51" i="52"/>
  <c r="C50" i="52"/>
  <c r="C49" i="52"/>
  <c r="C48" i="52"/>
  <c r="C47" i="52"/>
  <c r="C46" i="52"/>
  <c r="C45" i="52"/>
  <c r="C44" i="52"/>
  <c r="C43" i="52"/>
  <c r="C42" i="52"/>
  <c r="C41" i="52"/>
  <c r="C40" i="52"/>
  <c r="C39" i="52"/>
  <c r="C38" i="52"/>
  <c r="C37" i="52"/>
  <c r="C36" i="52"/>
  <c r="C35" i="52"/>
  <c r="C34" i="52"/>
  <c r="C33" i="52"/>
  <c r="C32" i="52"/>
  <c r="C31" i="52"/>
  <c r="C30" i="52"/>
  <c r="C29" i="52"/>
  <c r="C28" i="52"/>
  <c r="C27" i="52"/>
  <c r="C26" i="52"/>
  <c r="C25" i="52"/>
  <c r="C24" i="52"/>
  <c r="C23" i="52"/>
  <c r="C22" i="52"/>
  <c r="C21" i="52"/>
  <c r="C20" i="52"/>
  <c r="C19" i="52"/>
  <c r="C18" i="52"/>
  <c r="C17" i="52"/>
  <c r="C16" i="52"/>
  <c r="C15" i="52"/>
  <c r="C14" i="52"/>
  <c r="C13" i="52"/>
  <c r="C12" i="52"/>
  <c r="C11" i="52"/>
  <c r="C10" i="52"/>
  <c r="C9" i="52"/>
  <c r="C8" i="52"/>
  <c r="C7" i="52"/>
  <c r="A3" i="52" s="1"/>
  <c r="B2" i="52"/>
  <c r="A3" i="53" l="1"/>
  <c r="B63" i="53" s="1"/>
  <c r="B62" i="52"/>
  <c r="A2" i="52"/>
  <c r="B63" i="52"/>
  <c r="B61" i="51" l="1"/>
  <c r="B2" i="51"/>
  <c r="B61" i="33"/>
  <c r="B2" i="33"/>
  <c r="B61" i="50"/>
  <c r="B2" i="50"/>
  <c r="C58" i="57" l="1"/>
  <c r="C57" i="57"/>
  <c r="C56" i="57"/>
  <c r="C55" i="57"/>
  <c r="C54" i="57"/>
  <c r="C53" i="57"/>
  <c r="C52" i="57"/>
  <c r="C51" i="57"/>
  <c r="C50" i="57"/>
  <c r="C49" i="57"/>
  <c r="C48" i="57"/>
  <c r="C47" i="57"/>
  <c r="C46" i="57"/>
  <c r="C45" i="57"/>
  <c r="C44" i="57"/>
  <c r="C43" i="57"/>
  <c r="C42" i="57"/>
  <c r="C41" i="57"/>
  <c r="C40" i="57"/>
  <c r="C39" i="57"/>
  <c r="C38" i="57"/>
  <c r="C37" i="57"/>
  <c r="C36" i="57"/>
  <c r="C35" i="57"/>
  <c r="C34" i="57"/>
  <c r="C33" i="57"/>
  <c r="C32" i="57"/>
  <c r="C31" i="57"/>
  <c r="C30" i="57"/>
  <c r="C29" i="57"/>
  <c r="C28" i="57"/>
  <c r="C27" i="57"/>
  <c r="C26" i="57"/>
  <c r="C25" i="57"/>
  <c r="C24" i="57"/>
  <c r="C23" i="57"/>
  <c r="C22" i="57"/>
  <c r="C21" i="57"/>
  <c r="C20" i="57"/>
  <c r="C19" i="57"/>
  <c r="C18" i="57"/>
  <c r="C17" i="57"/>
  <c r="C16" i="57"/>
  <c r="C15" i="57"/>
  <c r="C14" i="57"/>
  <c r="C13" i="57"/>
  <c r="C12" i="57"/>
  <c r="C11" i="57"/>
  <c r="C10" i="57"/>
  <c r="C9" i="57"/>
  <c r="C8" i="57"/>
  <c r="C7" i="57"/>
  <c r="B64" i="57" s="1"/>
  <c r="A3" i="57"/>
  <c r="B65" i="57" s="1"/>
  <c r="B2" i="57"/>
  <c r="C58" i="56"/>
  <c r="C57" i="56"/>
  <c r="C56" i="56"/>
  <c r="C55" i="56"/>
  <c r="C54" i="56"/>
  <c r="C53" i="56"/>
  <c r="C52" i="56"/>
  <c r="C51" i="56"/>
  <c r="C50" i="56"/>
  <c r="C49" i="56"/>
  <c r="C48" i="56"/>
  <c r="C47" i="56"/>
  <c r="C46" i="56"/>
  <c r="C45" i="56"/>
  <c r="C44" i="56"/>
  <c r="C43" i="56"/>
  <c r="C42" i="56"/>
  <c r="C41" i="56"/>
  <c r="C40" i="56"/>
  <c r="C39" i="56"/>
  <c r="C38" i="56"/>
  <c r="C37" i="56"/>
  <c r="C36" i="56"/>
  <c r="C35" i="56"/>
  <c r="C34" i="56"/>
  <c r="C33" i="56"/>
  <c r="C32" i="56"/>
  <c r="C31" i="56"/>
  <c r="C30" i="56"/>
  <c r="C29" i="56"/>
  <c r="C28" i="56"/>
  <c r="C27" i="56"/>
  <c r="C26" i="56"/>
  <c r="C25" i="56"/>
  <c r="C24" i="56"/>
  <c r="C23" i="56"/>
  <c r="C22" i="56"/>
  <c r="C21" i="56"/>
  <c r="C20" i="56"/>
  <c r="C19" i="56"/>
  <c r="C18" i="56"/>
  <c r="C17" i="56"/>
  <c r="C16" i="56"/>
  <c r="C15" i="56"/>
  <c r="C14" i="56"/>
  <c r="C13" i="56"/>
  <c r="C12" i="56"/>
  <c r="C11" i="56"/>
  <c r="C10" i="56"/>
  <c r="C9" i="56"/>
  <c r="C8" i="56"/>
  <c r="C7" i="56"/>
  <c r="A3" i="56" s="1"/>
  <c r="B65" i="56" s="1"/>
  <c r="B2" i="56"/>
  <c r="C58" i="55"/>
  <c r="C57" i="55"/>
  <c r="C56" i="55"/>
  <c r="C55" i="55"/>
  <c r="C54" i="55"/>
  <c r="C53" i="55"/>
  <c r="C52" i="55"/>
  <c r="C51" i="55"/>
  <c r="C50" i="55"/>
  <c r="C49" i="55"/>
  <c r="C48" i="55"/>
  <c r="C47" i="55"/>
  <c r="C46" i="55"/>
  <c r="C45" i="55"/>
  <c r="C44" i="55"/>
  <c r="C43" i="55"/>
  <c r="C42" i="55"/>
  <c r="C41" i="55"/>
  <c r="C40" i="55"/>
  <c r="C39" i="55"/>
  <c r="C38" i="55"/>
  <c r="C37" i="55"/>
  <c r="C36" i="55"/>
  <c r="C35" i="55"/>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B64" i="55" s="1"/>
  <c r="B2" i="55"/>
  <c r="B64" i="56" l="1"/>
  <c r="A3" i="55"/>
  <c r="B65" i="55" s="1"/>
</calcChain>
</file>

<file path=xl/sharedStrings.xml><?xml version="1.0" encoding="utf-8"?>
<sst xmlns="http://schemas.openxmlformats.org/spreadsheetml/2006/main" count="1272" uniqueCount="85">
  <si>
    <t>State</t>
  </si>
  <si>
    <t>American Indian or
Alaska Native</t>
  </si>
  <si>
    <t>Asian</t>
  </si>
  <si>
    <t>Hispanic or Latino of any race</t>
  </si>
  <si>
    <t>Black or African American</t>
  </si>
  <si>
    <t>White</t>
  </si>
  <si>
    <t>Native Hawaiian or Other Pacific Islander</t>
  </si>
  <si>
    <t>Two or more races</t>
  </si>
  <si>
    <t>Number</t>
  </si>
  <si>
    <t>Percent</t>
  </si>
  <si>
    <t>Race/Ethnicity</t>
  </si>
  <si>
    <t>United States</t>
  </si>
  <si>
    <t>Total Students</t>
  </si>
  <si>
    <t>English Language Learners</t>
  </si>
  <si>
    <t xml:space="preserve">Percent of Schools Reporting </t>
  </si>
  <si>
    <t>Percent </t>
  </si>
  <si>
    <t>Number of Schools</t>
  </si>
  <si>
    <t>enrolled in at least one Advanced Placement course</t>
  </si>
  <si>
    <t>served under IDEA subjected to mechanical restraint</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</si>
  <si>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</si>
  <si>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</si>
  <si>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</si>
  <si>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</si>
  <si>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</si>
  <si>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</si>
  <si>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</si>
  <si>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</si>
  <si>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</si>
  <si>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</si>
  <si>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</si>
  <si>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</si>
  <si>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</si>
  <si>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</si>
  <si>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</si>
  <si>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</si>
  <si>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</si>
  <si>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</si>
  <si>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</si>
  <si>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</si>
  <si>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</si>
  <si>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</si>
  <si>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</si>
  <si>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</si>
  <si>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</si>
  <si>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</si>
  <si>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</si>
  <si>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</si>
  <si>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</si>
  <si>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</si>
  <si>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</si>
  <si>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</si>
  <si>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</si>
  <si>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</si>
  <si>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</si>
  <si>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</si>
  <si>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</si>
  <si>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</si>
  <si>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</si>
  <si>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</si>
  <si>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</si>
  <si>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</si>
  <si>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</si>
  <si>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</si>
  <si>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</si>
  <si>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</si>
  <si>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</si>
  <si>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</si>
  <si>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</si>
  <si>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</si>
  <si>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</si>
  <si>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Data reported in this table represent 97.8% of responding schools.</t>
  </si>
  <si>
    <t>!</t>
  </si>
  <si>
    <t>! Interpret data in this row with caution. Data are missing for more than 15 percent of schools.</t>
  </si>
  <si>
    <t>SOURCE: U.S. Department of Education, Office for Civil Rights, Civil Rights Data Collection, 2015-16, available at http://ocrdata.ed.gov. Data notes are available at https://ocrdata.ed.gov/Downloads/Data-Notes-2015-16-CRDC.pdf</t>
  </si>
  <si>
    <r>
      <t>Race/Ethnicity</t>
    </r>
    <r>
      <rPr>
        <b/>
        <vertAlign val="superscript"/>
        <sz val="10"/>
        <rFont val="Arial"/>
        <family val="2"/>
      </rPr>
      <t>1</t>
    </r>
  </si>
  <si>
    <t>Students With Disabilities Served Only Under Section 504</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</si>
  <si>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</si>
  <si>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Data reported in this table represent 97.6% of responding schools.</t>
  </si>
  <si>
    <r>
      <t>Race/Ethnicity of Students With and Without Disabilities Served Under IDEA</t>
    </r>
    <r>
      <rPr>
        <b/>
        <vertAlign val="superscript"/>
        <sz val="10"/>
        <rFont val="Arial"/>
        <family val="2"/>
      </rPr>
      <t>1</t>
    </r>
  </si>
  <si>
    <t xml:space="preserve">Students With Disabilities Served Under IDEA </t>
  </si>
  <si>
    <r>
      <t>Percent</t>
    </r>
    <r>
      <rPr>
        <b/>
        <vertAlign val="superscript"/>
        <sz val="10"/>
        <rFont val="Arial"/>
        <family val="2"/>
      </rPr>
      <t>2</t>
    </r>
  </si>
  <si>
    <t>subjected to mechanical restraint</t>
  </si>
  <si>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</si>
  <si>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</si>
  <si>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not served under IDEA subjected to mechanical restraint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</si>
</sst>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_)"/>
    <numFmt numFmtId="165" formatCode="#,##0_)"/>
  </numFmts>
  <fonts count="23" x14ac:knownFonts="1">
    <font>
      <sz val="10"/>
      <color theme="1"/>
      <name val="Arial Narrow"/>
      <family val="2"/>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sz val="10"/>
      <color theme="1"/>
      <name val="Arial"/>
      <family val="2"/>
    </font>
    <font>
      <sz val="8"/>
      <name val="Arial Narrow"/>
      <family val="2"/>
    </font>
    <font>
      <b/>
      <vertAlign val="superscript"/>
      <sz val="10"/>
      <name val="Arial"/>
      <family val="2"/>
    </font>
    <font>
      <vertAlign val="superscript"/>
      <sz val="10"/>
      <name val="Arial"/>
      <family val="2"/>
    </font>
    <font>
      <b/>
      <sz val="10"/>
      <color theme="0"/>
      <name val="Arial"/>
      <family val="2"/>
    </font>
  </fonts>
  <fills count="3">
    <fill>
      <patternFill patternType="none"/>
    </fill>
    <fill>
      <patternFill patternType="gray125"/>
    </fill>
    <fill>
      <patternFill patternType="solid">
        <fgColor theme="0" tint="-4.9958800012207406E-2"/>
        <bgColor indexed="64"/>
      </patternFill>
    </fill>
  </fills>
  <borders count="32">
    <border>
      <left/>
      <right/>
      <top/>
      <bottom/>
      <diagonal/>
    </border>
    <border>
      <left/>
      <right/>
      <top/>
      <bottom style="medium">
        <color auto="1"/>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right style="hair">
        <color auto="1"/>
      </right>
      <top/>
      <bottom/>
      <diagonal/>
    </border>
    <border>
      <left/>
      <right style="hair">
        <color auto="1"/>
      </right>
      <top/>
      <bottom style="medium">
        <color auto="1"/>
      </bottom>
      <diagonal/>
    </border>
    <border>
      <left/>
      <right style="hair">
        <color auto="1"/>
      </right>
      <top style="thin">
        <color auto="1"/>
      </top>
      <bottom style="medium">
        <color auto="1"/>
      </bottom>
      <diagonal/>
    </border>
    <border>
      <left style="hair">
        <color auto="1"/>
      </left>
      <right/>
      <top/>
      <bottom style="medium">
        <color auto="1"/>
      </bottom>
      <diagonal/>
    </border>
    <border>
      <left/>
      <right style="thin">
        <color auto="1"/>
      </right>
      <top style="thin">
        <color auto="1"/>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bottom style="medium">
        <color auto="1"/>
      </bottom>
      <diagonal/>
    </border>
  </borders>
  <cellStyleXfs count="214">
    <xf numFmtId="0" fontId="0" fillId="0" borderId="0"/>
    <xf numFmtId="0" fontId="2" fillId="0" borderId="0"/>
    <xf numFmtId="0" fontId="5" fillId="0" borderId="0"/>
    <xf numFmtId="0" fontId="9" fillId="0" borderId="0"/>
    <xf numFmtId="0" fontId="9"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11">
    <xf numFmtId="0" fontId="0" fillId="0" borderId="0" xfId="0"/>
    <xf numFmtId="0" fontId="6" fillId="0" borderId="0" xfId="2" applyFont="1"/>
    <xf numFmtId="0" fontId="8" fillId="0" borderId="0" xfId="2" applyFont="1" applyAlignment="1">
      <alignment horizontal="left"/>
    </xf>
    <xf numFmtId="0" fontId="6" fillId="0" borderId="0" xfId="2" applyFont="1" applyBorder="1"/>
    <xf numFmtId="0" fontId="10" fillId="0" borderId="0" xfId="4" applyFont="1" applyBorder="1"/>
    <xf numFmtId="0" fontId="10" fillId="0" borderId="0" xfId="4" applyFont="1"/>
    <xf numFmtId="0" fontId="13" fillId="0" borderId="0" xfId="2" applyFont="1"/>
    <xf numFmtId="0" fontId="14" fillId="0" borderId="0" xfId="2" applyFont="1" applyAlignment="1">
      <alignment horizontal="left"/>
    </xf>
    <xf numFmtId="0" fontId="13" fillId="0" borderId="0" xfId="4" applyFont="1"/>
    <xf numFmtId="0" fontId="15" fillId="0" borderId="0" xfId="2" applyFont="1" applyFill="1" applyAlignment="1"/>
    <xf numFmtId="0" fontId="17" fillId="0" borderId="0" xfId="2" applyFont="1" applyFill="1" applyAlignment="1"/>
    <xf numFmtId="0" fontId="16" fillId="0" borderId="10" xfId="3" applyFont="1" applyFill="1" applyBorder="1" applyAlignment="1"/>
    <xf numFmtId="1" fontId="16" fillId="0" borderId="11" xfId="3" applyNumberFormat="1" applyFont="1" applyFill="1" applyBorder="1" applyAlignment="1">
      <alignment horizontal="right" wrapText="1"/>
    </xf>
    <xf numFmtId="1" fontId="16" fillId="0" borderId="16" xfId="0" applyNumberFormat="1" applyFont="1" applyBorder="1" applyAlignment="1">
      <alignment horizontal="right" wrapText="1"/>
    </xf>
    <xf numFmtId="1" fontId="16" fillId="0" borderId="1" xfId="3" applyNumberFormat="1" applyFont="1" applyFill="1" applyBorder="1" applyAlignment="1">
      <alignment horizontal="right" wrapText="1"/>
    </xf>
    <xf numFmtId="1" fontId="16" fillId="0" borderId="18" xfId="0" applyNumberFormat="1" applyFont="1" applyBorder="1" applyAlignment="1">
      <alignment horizontal="right" wrapText="1"/>
    </xf>
    <xf numFmtId="1" fontId="16" fillId="0" borderId="10" xfId="3" applyNumberFormat="1" applyFont="1" applyFill="1" applyBorder="1" applyAlignment="1">
      <alignment horizontal="right" wrapText="1"/>
    </xf>
    <xf numFmtId="1" fontId="16" fillId="0" borderId="21" xfId="3" applyNumberFormat="1" applyFont="1" applyFill="1" applyBorder="1" applyAlignment="1">
      <alignment wrapText="1"/>
    </xf>
    <xf numFmtId="1" fontId="16" fillId="0" borderId="17" xfId="3" applyNumberFormat="1" applyFont="1" applyFill="1" applyBorder="1" applyAlignment="1">
      <alignment wrapText="1"/>
    </xf>
    <xf numFmtId="0" fontId="15" fillId="0" borderId="0" xfId="4" applyFont="1" applyFill="1"/>
    <xf numFmtId="0" fontId="17" fillId="0" borderId="0" xfId="4" applyFont="1" applyFill="1"/>
    <xf numFmtId="0" fontId="17" fillId="0" borderId="0" xfId="23" applyFont="1" applyFill="1" applyBorder="1"/>
    <xf numFmtId="165" fontId="17" fillId="0" borderId="20" xfId="2" applyNumberFormat="1" applyFont="1" applyFill="1" applyBorder="1" applyAlignment="1">
      <alignment horizontal="right"/>
    </xf>
    <xf numFmtId="165" fontId="17" fillId="0" borderId="13" xfId="2" applyNumberFormat="1" applyFont="1" applyFill="1" applyBorder="1" applyAlignment="1">
      <alignment horizontal="right"/>
    </xf>
    <xf numFmtId="164" fontId="17" fillId="0" borderId="14" xfId="2" applyNumberFormat="1" applyFont="1" applyFill="1" applyBorder="1" applyAlignment="1">
      <alignment horizontal="right"/>
    </xf>
    <xf numFmtId="165" fontId="17" fillId="0" borderId="0" xfId="2" applyNumberFormat="1" applyFont="1" applyFill="1" applyBorder="1" applyAlignment="1">
      <alignment horizontal="right"/>
    </xf>
    <xf numFmtId="165" fontId="17" fillId="0" borderId="19" xfId="2" applyNumberFormat="1" applyFont="1" applyFill="1" applyBorder="1" applyAlignment="1">
      <alignment horizontal="right"/>
    </xf>
    <xf numFmtId="164" fontId="17" fillId="0" borderId="5" xfId="2" applyNumberFormat="1" applyFont="1" applyFill="1" applyBorder="1" applyAlignment="1">
      <alignment horizontal="right"/>
    </xf>
    <xf numFmtId="37" fontId="17" fillId="0" borderId="20" xfId="4" applyNumberFormat="1" applyFont="1" applyFill="1" applyBorder="1"/>
    <xf numFmtId="164" fontId="17" fillId="0" borderId="19" xfId="2" applyNumberFormat="1" applyFont="1" applyFill="1" applyBorder="1"/>
    <xf numFmtId="165" fontId="17" fillId="0" borderId="0" xfId="2" quotePrefix="1" applyNumberFormat="1" applyFont="1" applyFill="1" applyBorder="1" applyAlignment="1">
      <alignment horizontal="right"/>
    </xf>
    <xf numFmtId="165" fontId="17" fillId="0" borderId="13" xfId="2" quotePrefix="1" applyNumberFormat="1" applyFont="1" applyFill="1" applyBorder="1" applyAlignment="1">
      <alignment horizontal="right"/>
    </xf>
    <xf numFmtId="165" fontId="17" fillId="0" borderId="19" xfId="2" quotePrefix="1" applyNumberFormat="1" applyFont="1" applyFill="1" applyBorder="1" applyAlignment="1">
      <alignment horizontal="right"/>
    </xf>
    <xf numFmtId="165" fontId="17" fillId="0" borderId="20" xfId="2" quotePrefix="1" applyNumberFormat="1" applyFont="1" applyFill="1" applyBorder="1" applyAlignment="1">
      <alignment horizontal="right"/>
    </xf>
    <xf numFmtId="164" fontId="17" fillId="0" borderId="14" xfId="2" quotePrefix="1" applyNumberFormat="1" applyFont="1" applyFill="1" applyBorder="1" applyAlignment="1">
      <alignment horizontal="right"/>
    </xf>
    <xf numFmtId="0" fontId="17" fillId="0" borderId="1" xfId="23" applyFont="1" applyFill="1" applyBorder="1"/>
    <xf numFmtId="165" fontId="17" fillId="0" borderId="11" xfId="2" applyNumberFormat="1" applyFont="1" applyFill="1" applyBorder="1" applyAlignment="1">
      <alignment horizontal="right"/>
    </xf>
    <xf numFmtId="164" fontId="17" fillId="0" borderId="15" xfId="2" applyNumberFormat="1" applyFont="1" applyFill="1" applyBorder="1" applyAlignment="1">
      <alignment horizontal="right"/>
    </xf>
    <xf numFmtId="165" fontId="17" fillId="0" borderId="1" xfId="2" applyNumberFormat="1" applyFont="1" applyFill="1" applyBorder="1" applyAlignment="1">
      <alignment horizontal="right"/>
    </xf>
    <xf numFmtId="165" fontId="17" fillId="0" borderId="1" xfId="2" quotePrefix="1" applyNumberFormat="1" applyFont="1" applyFill="1" applyBorder="1" applyAlignment="1">
      <alignment horizontal="right"/>
    </xf>
    <xf numFmtId="165" fontId="17" fillId="0" borderId="17" xfId="2" quotePrefix="1" applyNumberFormat="1" applyFont="1" applyFill="1" applyBorder="1" applyAlignment="1">
      <alignment horizontal="right"/>
    </xf>
    <xf numFmtId="164" fontId="17" fillId="0" borderId="10" xfId="2" applyNumberFormat="1" applyFont="1" applyFill="1" applyBorder="1" applyAlignment="1">
      <alignment horizontal="right"/>
    </xf>
    <xf numFmtId="37" fontId="17" fillId="0" borderId="21" xfId="4" applyNumberFormat="1" applyFont="1" applyFill="1" applyBorder="1"/>
    <xf numFmtId="164" fontId="17" fillId="0" borderId="17" xfId="2" applyNumberFormat="1" applyFont="1" applyFill="1" applyBorder="1"/>
    <xf numFmtId="0" fontId="18" fillId="0" borderId="0" xfId="2" applyFont="1"/>
    <xf numFmtId="0" fontId="17" fillId="0" borderId="0" xfId="4" applyFont="1"/>
    <xf numFmtId="1" fontId="16" fillId="0" borderId="31" xfId="3" applyNumberFormat="1" applyFont="1" applyFill="1" applyBorder="1" applyAlignment="1">
      <alignment vertical="center" wrapText="1"/>
    </xf>
    <xf numFmtId="0" fontId="15" fillId="0" borderId="0" xfId="4" applyFont="1"/>
    <xf numFmtId="0" fontId="17" fillId="0" borderId="0" xfId="2" quotePrefix="1" applyFont="1" applyFill="1" applyAlignment="1">
      <alignment horizontal="left"/>
    </xf>
    <xf numFmtId="0" fontId="18" fillId="0" borderId="0" xfId="2" applyFont="1" applyBorder="1"/>
    <xf numFmtId="0" fontId="17" fillId="0" borderId="0" xfId="4" applyFont="1" applyBorder="1"/>
    <xf numFmtId="0" fontId="18" fillId="0" borderId="0" xfId="2" quotePrefix="1" applyFont="1"/>
    <xf numFmtId="0" fontId="17" fillId="2" borderId="12" xfId="3" applyFont="1" applyFill="1" applyBorder="1" applyAlignment="1">
      <alignment horizontal="left" vertical="center"/>
    </xf>
    <xf numFmtId="165" fontId="17" fillId="2" borderId="20" xfId="2" applyNumberFormat="1" applyFont="1" applyFill="1" applyBorder="1" applyAlignment="1">
      <alignment horizontal="right"/>
    </xf>
    <xf numFmtId="165" fontId="17" fillId="2" borderId="13" xfId="2" applyNumberFormat="1" applyFont="1" applyFill="1" applyBorder="1" applyAlignment="1">
      <alignment horizontal="right"/>
    </xf>
    <xf numFmtId="164" fontId="17" fillId="2" borderId="14" xfId="2" applyNumberFormat="1" applyFont="1" applyFill="1" applyBorder="1" applyAlignment="1">
      <alignment horizontal="right"/>
    </xf>
    <xf numFmtId="165" fontId="17" fillId="2" borderId="0" xfId="2" applyNumberFormat="1" applyFont="1" applyFill="1" applyBorder="1" applyAlignment="1">
      <alignment horizontal="right"/>
    </xf>
    <xf numFmtId="165" fontId="17" fillId="2" borderId="0" xfId="2" quotePrefix="1" applyNumberFormat="1" applyFont="1" applyFill="1" applyBorder="1" applyAlignment="1">
      <alignment horizontal="right"/>
    </xf>
    <xf numFmtId="165" fontId="17" fillId="2" borderId="19" xfId="2" applyNumberFormat="1" applyFont="1" applyFill="1" applyBorder="1" applyAlignment="1">
      <alignment horizontal="right"/>
    </xf>
    <xf numFmtId="164" fontId="17" fillId="2" borderId="5" xfId="2" applyNumberFormat="1" applyFont="1" applyFill="1" applyBorder="1" applyAlignment="1">
      <alignment horizontal="right"/>
    </xf>
    <xf numFmtId="165" fontId="17" fillId="2" borderId="23" xfId="2" applyNumberFormat="1" applyFont="1" applyFill="1" applyBorder="1" applyAlignment="1">
      <alignment horizontal="right"/>
    </xf>
    <xf numFmtId="0" fontId="17" fillId="2" borderId="0" xfId="23" applyFont="1" applyFill="1" applyBorder="1"/>
    <xf numFmtId="165" fontId="17" fillId="2" borderId="19" xfId="2" quotePrefix="1" applyNumberFormat="1" applyFont="1" applyFill="1" applyBorder="1" applyAlignment="1">
      <alignment horizontal="right"/>
    </xf>
    <xf numFmtId="165" fontId="17" fillId="2" borderId="13" xfId="2" quotePrefix="1" applyNumberFormat="1" applyFont="1" applyFill="1" applyBorder="1" applyAlignment="1">
      <alignment horizontal="right"/>
    </xf>
    <xf numFmtId="165" fontId="17" fillId="2" borderId="20" xfId="2" quotePrefix="1" applyNumberFormat="1" applyFont="1" applyFill="1" applyBorder="1" applyAlignment="1">
      <alignment horizontal="right"/>
    </xf>
    <xf numFmtId="165" fontId="17" fillId="0" borderId="21" xfId="2" quotePrefix="1" applyNumberFormat="1" applyFont="1" applyFill="1" applyBorder="1" applyAlignment="1">
      <alignment horizontal="right"/>
    </xf>
    <xf numFmtId="165" fontId="17" fillId="0" borderId="11" xfId="2" quotePrefix="1" applyNumberFormat="1" applyFont="1" applyFill="1" applyBorder="1" applyAlignment="1">
      <alignment horizontal="right"/>
    </xf>
    <xf numFmtId="37" fontId="17" fillId="2" borderId="20" xfId="4" applyNumberFormat="1" applyFont="1" applyFill="1" applyBorder="1"/>
    <xf numFmtId="164" fontId="17" fillId="2" borderId="19" xfId="2" applyNumberFormat="1" applyFont="1" applyFill="1" applyBorder="1"/>
    <xf numFmtId="164" fontId="17" fillId="2" borderId="0" xfId="2" applyNumberFormat="1" applyFont="1" applyFill="1" applyBorder="1"/>
    <xf numFmtId="164" fontId="17" fillId="0" borderId="0" xfId="2" applyNumberFormat="1" applyFont="1" applyFill="1" applyBorder="1"/>
    <xf numFmtId="1" fontId="16" fillId="0" borderId="1" xfId="3" applyNumberFormat="1" applyFont="1" applyFill="1" applyBorder="1" applyAlignment="1">
      <alignment wrapText="1"/>
    </xf>
    <xf numFmtId="164" fontId="17" fillId="0" borderId="1" xfId="2" applyNumberFormat="1" applyFont="1" applyFill="1" applyBorder="1"/>
    <xf numFmtId="164" fontId="17" fillId="0" borderId="0" xfId="2" applyNumberFormat="1" applyFont="1" applyFill="1" applyBorder="1" applyAlignment="1">
      <alignment horizontal="right"/>
    </xf>
    <xf numFmtId="37" fontId="17" fillId="0" borderId="0" xfId="4" applyNumberFormat="1" applyFont="1" applyFill="1" applyBorder="1"/>
    <xf numFmtId="165" fontId="13" fillId="0" borderId="0" xfId="2" applyNumberFormat="1" applyFont="1"/>
    <xf numFmtId="0" fontId="3" fillId="0" borderId="1" xfId="23" applyFont="1" applyBorder="1"/>
    <xf numFmtId="1" fontId="4" fillId="0" borderId="1" xfId="23" applyNumberFormat="1" applyFont="1" applyBorder="1" applyAlignment="1">
      <alignment wrapText="1"/>
    </xf>
    <xf numFmtId="1" fontId="16" fillId="0" borderId="1" xfId="0" applyNumberFormat="1" applyFont="1" applyBorder="1" applyAlignment="1">
      <alignment horizontal="right" wrapText="1"/>
    </xf>
    <xf numFmtId="165" fontId="14" fillId="0" borderId="0" xfId="2" applyNumberFormat="1" applyFont="1" applyAlignment="1">
      <alignment horizontal="left"/>
    </xf>
    <xf numFmtId="0" fontId="17" fillId="0" borderId="0" xfId="4" applyFont="1" applyFill="1" applyBorder="1" applyAlignment="1">
      <alignment vertical="center"/>
    </xf>
    <xf numFmtId="0" fontId="7" fillId="0" borderId="0" xfId="23" applyFont="1" applyAlignment="1"/>
    <xf numFmtId="164" fontId="17" fillId="2" borderId="0" xfId="2" applyNumberFormat="1" applyFont="1" applyFill="1" applyBorder="1" applyAlignment="1">
      <alignment horizontal="right"/>
    </xf>
    <xf numFmtId="164" fontId="17" fillId="0" borderId="1" xfId="2" applyNumberFormat="1" applyFont="1" applyFill="1" applyBorder="1" applyAlignment="1">
      <alignment horizontal="right"/>
    </xf>
    <xf numFmtId="0" fontId="17" fillId="0" borderId="0" xfId="2" quotePrefix="1" applyFont="1" applyFill="1"/>
    <xf numFmtId="0" fontId="17" fillId="0" borderId="0" xfId="2" applyFont="1" applyFill="1" applyBorder="1"/>
    <xf numFmtId="0" fontId="17" fillId="0" borderId="0" xfId="2" applyFont="1" applyFill="1"/>
    <xf numFmtId="1" fontId="16" fillId="0" borderId="22" xfId="3" applyNumberFormat="1" applyFont="1" applyFill="1" applyBorder="1" applyAlignment="1">
      <alignment horizontal="center" wrapText="1"/>
    </xf>
    <xf numFmtId="1" fontId="16" fillId="0" borderId="20" xfId="3" applyNumberFormat="1" applyFont="1" applyFill="1" applyBorder="1" applyAlignment="1">
      <alignment horizontal="center" wrapText="1"/>
    </xf>
    <xf numFmtId="1" fontId="16" fillId="0" borderId="28" xfId="3" applyNumberFormat="1" applyFont="1" applyFill="1" applyBorder="1" applyAlignment="1">
      <alignment horizontal="center" wrapText="1"/>
    </xf>
    <xf numFmtId="1" fontId="22" fillId="0" borderId="19" xfId="3" applyNumberFormat="1" applyFont="1" applyFill="1" applyBorder="1" applyAlignment="1">
      <alignment horizontal="center" wrapText="1"/>
    </xf>
    <xf numFmtId="1" fontId="16" fillId="0" borderId="6" xfId="3" applyNumberFormat="1" applyFont="1" applyFill="1" applyBorder="1" applyAlignment="1">
      <alignment horizontal="center" wrapText="1"/>
    </xf>
    <xf numFmtId="1" fontId="16" fillId="0" borderId="7" xfId="3" applyNumberFormat="1" applyFont="1" applyFill="1" applyBorder="1" applyAlignment="1">
      <alignment horizontal="center" wrapText="1"/>
    </xf>
    <xf numFmtId="1" fontId="16" fillId="0" borderId="30" xfId="3" applyNumberFormat="1" applyFont="1" applyFill="1" applyBorder="1" applyAlignment="1">
      <alignment horizontal="center" wrapText="1"/>
    </xf>
    <xf numFmtId="1" fontId="16" fillId="0" borderId="8" xfId="3" applyNumberFormat="1" applyFont="1" applyFill="1" applyBorder="1" applyAlignment="1">
      <alignment horizontal="center" wrapText="1"/>
    </xf>
    <xf numFmtId="1" fontId="16" fillId="0" borderId="9" xfId="3" applyNumberFormat="1" applyFont="1" applyFill="1" applyBorder="1" applyAlignment="1">
      <alignment horizontal="center" wrapText="1"/>
    </xf>
    <xf numFmtId="1" fontId="16" fillId="0" borderId="23" xfId="3" applyNumberFormat="1" applyFont="1" applyFill="1" applyBorder="1" applyAlignment="1">
      <alignment horizontal="center" wrapText="1"/>
    </xf>
    <xf numFmtId="1" fontId="16" fillId="0" borderId="2" xfId="3" applyNumberFormat="1" applyFont="1" applyFill="1" applyBorder="1" applyAlignment="1">
      <alignment horizontal="center" wrapText="1"/>
    </xf>
    <xf numFmtId="1" fontId="16" fillId="0" borderId="24" xfId="3" applyNumberFormat="1" applyFont="1" applyFill="1" applyBorder="1" applyAlignment="1">
      <alignment horizontal="center" wrapText="1"/>
    </xf>
    <xf numFmtId="1" fontId="16" fillId="0" borderId="25" xfId="3" applyNumberFormat="1" applyFont="1" applyFill="1" applyBorder="1" applyAlignment="1">
      <alignment horizontal="center" wrapText="1"/>
    </xf>
    <xf numFmtId="0" fontId="16" fillId="0" borderId="2" xfId="3" applyFont="1" applyFill="1" applyBorder="1" applyAlignment="1">
      <alignment horizontal="left"/>
    </xf>
    <xf numFmtId="0" fontId="16" fillId="0" borderId="5" xfId="3" applyFont="1" applyFill="1" applyBorder="1" applyAlignment="1">
      <alignment horizontal="left"/>
    </xf>
    <xf numFmtId="1" fontId="16" fillId="0" borderId="27" xfId="3" applyNumberFormat="1" applyFont="1" applyFill="1" applyBorder="1" applyAlignment="1">
      <alignment horizontal="center" wrapText="1"/>
    </xf>
    <xf numFmtId="1" fontId="16" fillId="0" borderId="29" xfId="3" applyNumberFormat="1" applyFont="1" applyFill="1" applyBorder="1" applyAlignment="1">
      <alignment horizontal="center" wrapText="1"/>
    </xf>
    <xf numFmtId="1" fontId="16" fillId="0" borderId="3" xfId="3" applyNumberFormat="1" applyFont="1" applyFill="1" applyBorder="1" applyAlignment="1">
      <alignment horizontal="center" vertical="center"/>
    </xf>
    <xf numFmtId="1" fontId="16" fillId="0" borderId="4" xfId="3" applyNumberFormat="1" applyFont="1" applyFill="1" applyBorder="1" applyAlignment="1">
      <alignment horizontal="center" vertical="center"/>
    </xf>
    <xf numFmtId="1" fontId="16" fillId="0" borderId="26" xfId="3" applyNumberFormat="1" applyFont="1" applyFill="1" applyBorder="1" applyAlignment="1">
      <alignment horizontal="center" vertical="center"/>
    </xf>
    <xf numFmtId="0" fontId="17" fillId="0" borderId="0" xfId="4" applyFont="1" applyFill="1" applyBorder="1" applyAlignment="1">
      <alignment vertical="center"/>
    </xf>
    <xf numFmtId="1" fontId="16" fillId="0" borderId="12" xfId="3" applyNumberFormat="1" applyFont="1" applyFill="1" applyBorder="1" applyAlignment="1">
      <alignment horizontal="center" wrapText="1"/>
    </xf>
    <xf numFmtId="1" fontId="16" fillId="0" borderId="19" xfId="3" applyNumberFormat="1" applyFont="1" applyFill="1" applyBorder="1" applyAlignment="1">
      <alignment horizontal="center" wrapText="1"/>
    </xf>
    <xf numFmtId="1" fontId="16" fillId="0" borderId="0" xfId="3" applyNumberFormat="1" applyFont="1" applyFill="1" applyBorder="1" applyAlignment="1">
      <alignment horizontal="center" wrapText="1"/>
    </xf>
  </cellXfs>
  <cellStyles count="214">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Normal" xfId="0" builtinId="0"/>
    <cellStyle name="Normal 2 2" xfId="4"/>
    <cellStyle name="Normal 3" xfId="2"/>
    <cellStyle name="Normal 6" xfId="3"/>
    <cellStyle name="Normal 9" xfId="1"/>
    <cellStyle name="Normal 9 2" xfId="2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tabSelected="1" zoomScale="80" zoomScaleNormal="80" workbookViewId="0"/>
  </sheetViews>
  <sheetFormatPr defaultColWidth="12.1640625" defaultRowHeight="14.25" x14ac:dyDescent="0.2"/>
  <cols>
    <col min="1" max="1" width="3.33203125" style="8"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26" width="2" style="5" customWidth="1"/>
    <col min="27" max="16384" width="12.1640625" style="5"/>
  </cols>
  <sheetData>
    <row r="2" spans="1:25" s="2" customFormat="1" ht="15" customHeight="1" x14ac:dyDescent="0.25">
      <c r="A2" s="7"/>
      <c r="B2" s="81" t="str">
        <f>CONCATENATE("Number and percentage of public school students with and without disabilities ",A7, ", by race/ethnicity, disability status, and English proficiency, by state: School Year 2015-16")</f>
        <v>Number and percentage of public school students with and without disabilities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c r="V2" s="81"/>
      <c r="W2" s="81"/>
    </row>
    <row r="3" spans="1:25" s="1" customFormat="1" ht="15" customHeight="1" thickBot="1" x14ac:dyDescent="0.3">
      <c r="A3" s="75">
        <f>C7</f>
        <v>8042</v>
      </c>
      <c r="B3" s="76"/>
      <c r="C3" s="77"/>
      <c r="D3" s="77"/>
      <c r="E3" s="77"/>
      <c r="F3" s="77"/>
      <c r="G3" s="77"/>
      <c r="H3" s="77"/>
      <c r="I3" s="77"/>
      <c r="J3" s="77"/>
      <c r="K3" s="77"/>
      <c r="L3" s="77"/>
      <c r="M3" s="77"/>
      <c r="N3" s="77"/>
      <c r="O3" s="77"/>
      <c r="P3" s="77"/>
      <c r="Q3" s="77"/>
      <c r="R3" s="77"/>
      <c r="S3" s="77"/>
      <c r="T3" s="77"/>
      <c r="U3" s="77"/>
      <c r="V3" s="77"/>
      <c r="W3" s="3"/>
      <c r="X3" s="77"/>
      <c r="Y3" s="77"/>
    </row>
    <row r="4" spans="1:25" s="10" customFormat="1" ht="24.95" customHeight="1" x14ac:dyDescent="0.2">
      <c r="A4" s="9"/>
      <c r="B4" s="100" t="s">
        <v>0</v>
      </c>
      <c r="C4" s="102" t="s">
        <v>12</v>
      </c>
      <c r="D4" s="104" t="s">
        <v>78</v>
      </c>
      <c r="E4" s="105"/>
      <c r="F4" s="105"/>
      <c r="G4" s="105"/>
      <c r="H4" s="105"/>
      <c r="I4" s="105"/>
      <c r="J4" s="105"/>
      <c r="K4" s="105"/>
      <c r="L4" s="105"/>
      <c r="M4" s="105"/>
      <c r="N4" s="105"/>
      <c r="O4" s="105"/>
      <c r="P4" s="105"/>
      <c r="Q4" s="106"/>
      <c r="R4" s="96" t="s">
        <v>79</v>
      </c>
      <c r="S4" s="97"/>
      <c r="T4" s="96" t="s">
        <v>75</v>
      </c>
      <c r="U4" s="97"/>
      <c r="V4" s="96" t="s">
        <v>13</v>
      </c>
      <c r="W4" s="97"/>
      <c r="X4" s="87" t="s">
        <v>16</v>
      </c>
      <c r="Y4" s="89" t="s">
        <v>14</v>
      </c>
    </row>
    <row r="5" spans="1:25"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98"/>
      <c r="W5" s="99"/>
      <c r="X5" s="88"/>
      <c r="Y5" s="90"/>
    </row>
    <row r="6" spans="1:25"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78" t="s">
        <v>8</v>
      </c>
      <c r="S6" s="16" t="s">
        <v>80</v>
      </c>
      <c r="T6" s="12" t="s">
        <v>8</v>
      </c>
      <c r="U6" s="16" t="s">
        <v>80</v>
      </c>
      <c r="V6" s="14" t="s">
        <v>8</v>
      </c>
      <c r="W6" s="16" t="s">
        <v>80</v>
      </c>
      <c r="X6" s="17"/>
      <c r="Y6" s="18"/>
    </row>
    <row r="7" spans="1:25" s="20" customFormat="1" ht="15" customHeight="1" x14ac:dyDescent="0.2">
      <c r="A7" s="19" t="s">
        <v>81</v>
      </c>
      <c r="B7" s="52" t="s">
        <v>11</v>
      </c>
      <c r="C7" s="53">
        <f>D7+F7+H7+J7+L7+N7+P7</f>
        <v>8042</v>
      </c>
      <c r="D7" s="54">
        <v>113</v>
      </c>
      <c r="E7" s="55">
        <v>1.405</v>
      </c>
      <c r="F7" s="56">
        <v>34</v>
      </c>
      <c r="G7" s="55">
        <v>0.42280000000000001</v>
      </c>
      <c r="H7" s="56">
        <v>2821</v>
      </c>
      <c r="I7" s="55">
        <v>35.078299999999999</v>
      </c>
      <c r="J7" s="56">
        <v>2410</v>
      </c>
      <c r="K7" s="55">
        <v>29.968</v>
      </c>
      <c r="L7" s="56">
        <v>2378</v>
      </c>
      <c r="M7" s="55">
        <v>29.57</v>
      </c>
      <c r="N7" s="57">
        <v>9</v>
      </c>
      <c r="O7" s="55">
        <v>0.11191</v>
      </c>
      <c r="P7" s="58">
        <v>277</v>
      </c>
      <c r="Q7" s="59">
        <v>3.4443999999999999</v>
      </c>
      <c r="R7" s="56">
        <v>2783</v>
      </c>
      <c r="S7" s="82">
        <v>34.606000000000002</v>
      </c>
      <c r="T7" s="60">
        <v>230</v>
      </c>
      <c r="U7" s="59">
        <v>2.86</v>
      </c>
      <c r="V7" s="60">
        <v>713</v>
      </c>
      <c r="W7" s="82">
        <v>8.8659999999999997</v>
      </c>
      <c r="X7" s="67">
        <v>96360</v>
      </c>
      <c r="Y7" s="68">
        <v>97.603999999999999</v>
      </c>
    </row>
    <row r="8" spans="1:25" s="20" customFormat="1" ht="15" customHeight="1" x14ac:dyDescent="0.2">
      <c r="A8" s="19" t="s">
        <v>17</v>
      </c>
      <c r="B8" s="21" t="s">
        <v>20</v>
      </c>
      <c r="C8" s="22">
        <f t="shared" ref="C8:C58" si="0">D8+F8+H8+J8+L8+N8+P8</f>
        <v>55</v>
      </c>
      <c r="D8" s="23">
        <v>0</v>
      </c>
      <c r="E8" s="24">
        <v>0</v>
      </c>
      <c r="F8" s="25">
        <v>0</v>
      </c>
      <c r="G8" s="24">
        <v>0</v>
      </c>
      <c r="H8" s="30">
        <v>2</v>
      </c>
      <c r="I8" s="24">
        <v>3.6364000000000001</v>
      </c>
      <c r="J8" s="25">
        <v>31</v>
      </c>
      <c r="K8" s="24">
        <v>56.363999999999997</v>
      </c>
      <c r="L8" s="25">
        <v>22</v>
      </c>
      <c r="M8" s="24">
        <v>40</v>
      </c>
      <c r="N8" s="25">
        <v>0</v>
      </c>
      <c r="O8" s="24">
        <v>0</v>
      </c>
      <c r="P8" s="32">
        <v>0</v>
      </c>
      <c r="Q8" s="27">
        <v>0</v>
      </c>
      <c r="R8" s="25">
        <v>18</v>
      </c>
      <c r="S8" s="73">
        <v>32.726999999999997</v>
      </c>
      <c r="T8" s="23">
        <v>0</v>
      </c>
      <c r="U8" s="27">
        <v>0</v>
      </c>
      <c r="V8" s="31">
        <v>0</v>
      </c>
      <c r="W8" s="73">
        <v>0</v>
      </c>
      <c r="X8" s="28">
        <v>1400</v>
      </c>
      <c r="Y8" s="29">
        <v>100</v>
      </c>
    </row>
    <row r="9" spans="1:25" s="20" customFormat="1" ht="15" customHeight="1" x14ac:dyDescent="0.2">
      <c r="A9" s="19" t="s">
        <v>17</v>
      </c>
      <c r="B9" s="61" t="s">
        <v>19</v>
      </c>
      <c r="C9" s="53">
        <f t="shared" si="0"/>
        <v>2</v>
      </c>
      <c r="D9" s="54">
        <v>0</v>
      </c>
      <c r="E9" s="55">
        <v>0</v>
      </c>
      <c r="F9" s="56">
        <v>1</v>
      </c>
      <c r="G9" s="55">
        <v>50</v>
      </c>
      <c r="H9" s="56">
        <v>0</v>
      </c>
      <c r="I9" s="55">
        <v>0</v>
      </c>
      <c r="J9" s="57">
        <v>0</v>
      </c>
      <c r="K9" s="55">
        <v>0</v>
      </c>
      <c r="L9" s="57">
        <v>1</v>
      </c>
      <c r="M9" s="55">
        <v>50</v>
      </c>
      <c r="N9" s="56">
        <v>0</v>
      </c>
      <c r="O9" s="55">
        <v>0</v>
      </c>
      <c r="P9" s="62">
        <v>0</v>
      </c>
      <c r="Q9" s="59">
        <v>0</v>
      </c>
      <c r="R9" s="56">
        <v>2</v>
      </c>
      <c r="S9" s="82">
        <v>100</v>
      </c>
      <c r="T9" s="63">
        <v>0</v>
      </c>
      <c r="U9" s="59">
        <v>0</v>
      </c>
      <c r="V9" s="63">
        <v>1</v>
      </c>
      <c r="W9" s="82">
        <v>50</v>
      </c>
      <c r="X9" s="67">
        <v>503</v>
      </c>
      <c r="Y9" s="68">
        <v>100</v>
      </c>
    </row>
    <row r="10" spans="1:25" s="20" customFormat="1" ht="15" customHeight="1" x14ac:dyDescent="0.2">
      <c r="A10" s="19" t="s">
        <v>17</v>
      </c>
      <c r="B10" s="21" t="s">
        <v>22</v>
      </c>
      <c r="C10" s="22">
        <f t="shared" si="0"/>
        <v>9</v>
      </c>
      <c r="D10" s="31">
        <v>3</v>
      </c>
      <c r="E10" s="24">
        <v>33.332999999999998</v>
      </c>
      <c r="F10" s="25">
        <v>0</v>
      </c>
      <c r="G10" s="24">
        <v>0</v>
      </c>
      <c r="H10" s="30">
        <v>3</v>
      </c>
      <c r="I10" s="24">
        <v>33.333300000000001</v>
      </c>
      <c r="J10" s="25">
        <v>1</v>
      </c>
      <c r="K10" s="24">
        <v>11.111000000000001</v>
      </c>
      <c r="L10" s="30">
        <v>2</v>
      </c>
      <c r="M10" s="24">
        <v>22.222000000000001</v>
      </c>
      <c r="N10" s="30">
        <v>0</v>
      </c>
      <c r="O10" s="24">
        <v>0</v>
      </c>
      <c r="P10" s="26">
        <v>0</v>
      </c>
      <c r="Q10" s="27">
        <v>0</v>
      </c>
      <c r="R10" s="25">
        <v>6</v>
      </c>
      <c r="S10" s="73">
        <v>66.667000000000002</v>
      </c>
      <c r="T10" s="31">
        <v>0</v>
      </c>
      <c r="U10" s="27">
        <v>0</v>
      </c>
      <c r="V10" s="31">
        <v>0</v>
      </c>
      <c r="W10" s="73">
        <v>0</v>
      </c>
      <c r="X10" s="28">
        <v>1977</v>
      </c>
      <c r="Y10" s="29">
        <v>100</v>
      </c>
    </row>
    <row r="11" spans="1:25" s="20" customFormat="1" ht="15" customHeight="1" x14ac:dyDescent="0.2">
      <c r="A11" s="19" t="s">
        <v>17</v>
      </c>
      <c r="B11" s="61" t="s">
        <v>21</v>
      </c>
      <c r="C11" s="53">
        <f t="shared" si="0"/>
        <v>93</v>
      </c>
      <c r="D11" s="54">
        <v>0</v>
      </c>
      <c r="E11" s="55">
        <v>0</v>
      </c>
      <c r="F11" s="57">
        <v>0</v>
      </c>
      <c r="G11" s="55">
        <v>0</v>
      </c>
      <c r="H11" s="56">
        <v>4</v>
      </c>
      <c r="I11" s="55">
        <v>4.3010999999999999</v>
      </c>
      <c r="J11" s="56">
        <v>35</v>
      </c>
      <c r="K11" s="55">
        <v>37.634</v>
      </c>
      <c r="L11" s="56">
        <v>53</v>
      </c>
      <c r="M11" s="55">
        <v>56.988999999999997</v>
      </c>
      <c r="N11" s="56">
        <v>0</v>
      </c>
      <c r="O11" s="55">
        <v>0</v>
      </c>
      <c r="P11" s="62">
        <v>1</v>
      </c>
      <c r="Q11" s="59">
        <v>1.0752999999999999</v>
      </c>
      <c r="R11" s="56">
        <v>32</v>
      </c>
      <c r="S11" s="82">
        <v>34.408999999999999</v>
      </c>
      <c r="T11" s="63">
        <v>1</v>
      </c>
      <c r="U11" s="59">
        <v>1.0752999999999999</v>
      </c>
      <c r="V11" s="54">
        <v>1</v>
      </c>
      <c r="W11" s="82">
        <v>1.0752999999999999</v>
      </c>
      <c r="X11" s="67">
        <v>1092</v>
      </c>
      <c r="Y11" s="68">
        <v>100</v>
      </c>
    </row>
    <row r="12" spans="1:25" s="20" customFormat="1" ht="15" customHeight="1" x14ac:dyDescent="0.2">
      <c r="A12" s="19" t="s">
        <v>17</v>
      </c>
      <c r="B12" s="21" t="s">
        <v>23</v>
      </c>
      <c r="C12" s="22">
        <f t="shared" si="0"/>
        <v>291</v>
      </c>
      <c r="D12" s="23">
        <v>4</v>
      </c>
      <c r="E12" s="24">
        <v>1.375</v>
      </c>
      <c r="F12" s="30">
        <v>11</v>
      </c>
      <c r="G12" s="24">
        <v>3.7801</v>
      </c>
      <c r="H12" s="25">
        <v>118</v>
      </c>
      <c r="I12" s="24">
        <v>40.549799999999998</v>
      </c>
      <c r="J12" s="25">
        <v>61</v>
      </c>
      <c r="K12" s="24">
        <v>20.962</v>
      </c>
      <c r="L12" s="25">
        <v>60</v>
      </c>
      <c r="M12" s="24">
        <v>20.619</v>
      </c>
      <c r="N12" s="30">
        <v>1</v>
      </c>
      <c r="O12" s="24">
        <v>0.34364</v>
      </c>
      <c r="P12" s="32">
        <v>36</v>
      </c>
      <c r="Q12" s="27">
        <v>12.3711</v>
      </c>
      <c r="R12" s="25">
        <v>81</v>
      </c>
      <c r="S12" s="73">
        <v>27.835000000000001</v>
      </c>
      <c r="T12" s="31">
        <v>6</v>
      </c>
      <c r="U12" s="27">
        <v>2.0619000000000001</v>
      </c>
      <c r="V12" s="23">
        <v>21</v>
      </c>
      <c r="W12" s="73">
        <v>7.2164999999999999</v>
      </c>
      <c r="X12" s="28">
        <v>10138</v>
      </c>
      <c r="Y12" s="29">
        <v>100</v>
      </c>
    </row>
    <row r="13" spans="1:25" s="20" customFormat="1" ht="15" customHeight="1" x14ac:dyDescent="0.2">
      <c r="A13" s="19" t="s">
        <v>17</v>
      </c>
      <c r="B13" s="61" t="s">
        <v>24</v>
      </c>
      <c r="C13" s="53">
        <f t="shared" si="0"/>
        <v>77</v>
      </c>
      <c r="D13" s="54">
        <v>0</v>
      </c>
      <c r="E13" s="55">
        <v>0</v>
      </c>
      <c r="F13" s="57">
        <v>1</v>
      </c>
      <c r="G13" s="55">
        <v>1.2987</v>
      </c>
      <c r="H13" s="56">
        <v>42</v>
      </c>
      <c r="I13" s="55">
        <v>54.545499999999997</v>
      </c>
      <c r="J13" s="57">
        <v>15</v>
      </c>
      <c r="K13" s="55">
        <v>19.481000000000002</v>
      </c>
      <c r="L13" s="56">
        <v>18</v>
      </c>
      <c r="M13" s="55">
        <v>23.376999999999999</v>
      </c>
      <c r="N13" s="56">
        <v>1</v>
      </c>
      <c r="O13" s="55">
        <v>1.2987</v>
      </c>
      <c r="P13" s="58">
        <v>0</v>
      </c>
      <c r="Q13" s="59">
        <v>0</v>
      </c>
      <c r="R13" s="56">
        <v>24</v>
      </c>
      <c r="S13" s="82">
        <v>31.169</v>
      </c>
      <c r="T13" s="54">
        <v>0</v>
      </c>
      <c r="U13" s="59">
        <v>0</v>
      </c>
      <c r="V13" s="63">
        <v>1</v>
      </c>
      <c r="W13" s="82">
        <v>1.2987</v>
      </c>
      <c r="X13" s="67">
        <v>1868</v>
      </c>
      <c r="Y13" s="68">
        <v>91.328000000000003</v>
      </c>
    </row>
    <row r="14" spans="1:25" s="20" customFormat="1" ht="15" customHeight="1" x14ac:dyDescent="0.2">
      <c r="A14" s="19" t="s">
        <v>17</v>
      </c>
      <c r="B14" s="21" t="s">
        <v>25</v>
      </c>
      <c r="C14" s="33">
        <f t="shared" si="0"/>
        <v>7</v>
      </c>
      <c r="D14" s="23">
        <v>0</v>
      </c>
      <c r="E14" s="24">
        <v>0</v>
      </c>
      <c r="F14" s="25">
        <v>0</v>
      </c>
      <c r="G14" s="24">
        <v>0</v>
      </c>
      <c r="H14" s="30">
        <v>2</v>
      </c>
      <c r="I14" s="24">
        <v>28.571400000000001</v>
      </c>
      <c r="J14" s="30">
        <v>4</v>
      </c>
      <c r="K14" s="24">
        <v>57.143000000000001</v>
      </c>
      <c r="L14" s="30">
        <v>1</v>
      </c>
      <c r="M14" s="24">
        <v>14.286</v>
      </c>
      <c r="N14" s="25">
        <v>0</v>
      </c>
      <c r="O14" s="24">
        <v>0</v>
      </c>
      <c r="P14" s="26">
        <v>0</v>
      </c>
      <c r="Q14" s="27">
        <v>0</v>
      </c>
      <c r="R14" s="25">
        <v>6</v>
      </c>
      <c r="S14" s="73">
        <v>85.713999999999999</v>
      </c>
      <c r="T14" s="31">
        <v>1</v>
      </c>
      <c r="U14" s="27">
        <v>14.2857</v>
      </c>
      <c r="V14" s="23">
        <v>1</v>
      </c>
      <c r="W14" s="73">
        <v>14.2857</v>
      </c>
      <c r="X14" s="28">
        <v>1238</v>
      </c>
      <c r="Y14" s="29">
        <v>100</v>
      </c>
    </row>
    <row r="15" spans="1:25"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56">
        <v>0</v>
      </c>
      <c r="S15" s="82">
        <v>0</v>
      </c>
      <c r="T15" s="63">
        <v>0</v>
      </c>
      <c r="U15" s="59">
        <v>0</v>
      </c>
      <c r="V15" s="54">
        <v>0</v>
      </c>
      <c r="W15" s="82">
        <v>0</v>
      </c>
      <c r="X15" s="67">
        <v>235</v>
      </c>
      <c r="Y15" s="68">
        <v>100</v>
      </c>
    </row>
    <row r="16" spans="1:25" s="20" customFormat="1" ht="15" customHeight="1" x14ac:dyDescent="0.2">
      <c r="A16" s="19" t="s">
        <v>17</v>
      </c>
      <c r="B16" s="21" t="s">
        <v>26</v>
      </c>
      <c r="C16" s="33">
        <f t="shared" si="0"/>
        <v>1</v>
      </c>
      <c r="D16" s="31">
        <v>0</v>
      </c>
      <c r="E16" s="24">
        <v>0</v>
      </c>
      <c r="F16" s="30">
        <v>0</v>
      </c>
      <c r="G16" s="24">
        <v>0</v>
      </c>
      <c r="H16" s="25">
        <v>0</v>
      </c>
      <c r="I16" s="24">
        <v>0</v>
      </c>
      <c r="J16" s="30">
        <v>1</v>
      </c>
      <c r="K16" s="24">
        <v>100</v>
      </c>
      <c r="L16" s="25">
        <v>0</v>
      </c>
      <c r="M16" s="24">
        <v>0</v>
      </c>
      <c r="N16" s="30">
        <v>0</v>
      </c>
      <c r="O16" s="24">
        <v>0</v>
      </c>
      <c r="P16" s="26">
        <v>0</v>
      </c>
      <c r="Q16" s="27">
        <v>0</v>
      </c>
      <c r="R16" s="25">
        <v>0</v>
      </c>
      <c r="S16" s="73">
        <v>0</v>
      </c>
      <c r="T16" s="23">
        <v>0</v>
      </c>
      <c r="U16" s="27">
        <v>0</v>
      </c>
      <c r="V16" s="23">
        <v>0</v>
      </c>
      <c r="W16" s="73">
        <v>0</v>
      </c>
      <c r="X16" s="28">
        <v>221</v>
      </c>
      <c r="Y16" s="29">
        <v>100</v>
      </c>
    </row>
    <row r="17" spans="1:25" s="20" customFormat="1" ht="15" customHeight="1" x14ac:dyDescent="0.2">
      <c r="A17" s="19" t="s">
        <v>17</v>
      </c>
      <c r="B17" s="61" t="s">
        <v>28</v>
      </c>
      <c r="C17" s="53">
        <f t="shared" si="0"/>
        <v>269</v>
      </c>
      <c r="D17" s="54">
        <v>1</v>
      </c>
      <c r="E17" s="55">
        <v>0.372</v>
      </c>
      <c r="F17" s="57">
        <v>0</v>
      </c>
      <c r="G17" s="55">
        <v>0</v>
      </c>
      <c r="H17" s="56">
        <v>14</v>
      </c>
      <c r="I17" s="55">
        <v>5.2045000000000003</v>
      </c>
      <c r="J17" s="57">
        <v>47</v>
      </c>
      <c r="K17" s="55">
        <v>17.472000000000001</v>
      </c>
      <c r="L17" s="57">
        <v>202</v>
      </c>
      <c r="M17" s="55">
        <v>75.093000000000004</v>
      </c>
      <c r="N17" s="57">
        <v>0</v>
      </c>
      <c r="O17" s="55">
        <v>0</v>
      </c>
      <c r="P17" s="62">
        <v>5</v>
      </c>
      <c r="Q17" s="59">
        <v>1.8587</v>
      </c>
      <c r="R17" s="56">
        <v>80</v>
      </c>
      <c r="S17" s="82">
        <v>29.74</v>
      </c>
      <c r="T17" s="54">
        <v>2</v>
      </c>
      <c r="U17" s="59">
        <v>0.74350000000000005</v>
      </c>
      <c r="V17" s="54">
        <v>5</v>
      </c>
      <c r="W17" s="82">
        <v>1.8587</v>
      </c>
      <c r="X17" s="67">
        <v>3952</v>
      </c>
      <c r="Y17" s="68">
        <v>100</v>
      </c>
    </row>
    <row r="18" spans="1:25" s="20" customFormat="1" ht="15" customHeight="1" x14ac:dyDescent="0.2">
      <c r="A18" s="19" t="s">
        <v>17</v>
      </c>
      <c r="B18" s="21" t="s">
        <v>29</v>
      </c>
      <c r="C18" s="22">
        <f t="shared" si="0"/>
        <v>426</v>
      </c>
      <c r="D18" s="31">
        <v>0</v>
      </c>
      <c r="E18" s="24">
        <v>0</v>
      </c>
      <c r="F18" s="25">
        <v>2</v>
      </c>
      <c r="G18" s="24">
        <v>0.46949999999999997</v>
      </c>
      <c r="H18" s="25">
        <v>4</v>
      </c>
      <c r="I18" s="24">
        <v>0.93899999999999995</v>
      </c>
      <c r="J18" s="25">
        <v>364</v>
      </c>
      <c r="K18" s="24">
        <v>85.445999999999998</v>
      </c>
      <c r="L18" s="25">
        <v>52</v>
      </c>
      <c r="M18" s="24">
        <v>12.207000000000001</v>
      </c>
      <c r="N18" s="25">
        <v>0</v>
      </c>
      <c r="O18" s="24">
        <v>0</v>
      </c>
      <c r="P18" s="26">
        <v>4</v>
      </c>
      <c r="Q18" s="27">
        <v>0.93899999999999995</v>
      </c>
      <c r="R18" s="25">
        <v>250</v>
      </c>
      <c r="S18" s="73">
        <v>58.685000000000002</v>
      </c>
      <c r="T18" s="31">
        <v>0</v>
      </c>
      <c r="U18" s="27">
        <v>0</v>
      </c>
      <c r="V18" s="23">
        <v>1</v>
      </c>
      <c r="W18" s="73">
        <v>0.23469999999999999</v>
      </c>
      <c r="X18" s="28">
        <v>2407</v>
      </c>
      <c r="Y18" s="29">
        <v>100</v>
      </c>
    </row>
    <row r="19" spans="1:25"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6">
        <v>0</v>
      </c>
      <c r="S19" s="82">
        <v>0</v>
      </c>
      <c r="T19" s="54">
        <v>0</v>
      </c>
      <c r="U19" s="59">
        <v>0</v>
      </c>
      <c r="V19" s="54">
        <v>0</v>
      </c>
      <c r="W19" s="82">
        <v>0</v>
      </c>
      <c r="X19" s="67">
        <v>290</v>
      </c>
      <c r="Y19" s="68">
        <v>100</v>
      </c>
    </row>
    <row r="20" spans="1:25" s="20" customFormat="1" ht="15" customHeight="1" x14ac:dyDescent="0.2">
      <c r="A20" s="19" t="s">
        <v>17</v>
      </c>
      <c r="B20" s="21" t="s">
        <v>32</v>
      </c>
      <c r="C20" s="33">
        <f t="shared" si="0"/>
        <v>15</v>
      </c>
      <c r="D20" s="31">
        <v>5</v>
      </c>
      <c r="E20" s="24">
        <v>33.332999999999998</v>
      </c>
      <c r="F20" s="30">
        <v>0</v>
      </c>
      <c r="G20" s="24">
        <v>0</v>
      </c>
      <c r="H20" s="25">
        <v>3</v>
      </c>
      <c r="I20" s="24">
        <v>20</v>
      </c>
      <c r="J20" s="30">
        <v>1</v>
      </c>
      <c r="K20" s="24">
        <v>6.6669999999999998</v>
      </c>
      <c r="L20" s="30">
        <v>6</v>
      </c>
      <c r="M20" s="24">
        <v>40</v>
      </c>
      <c r="N20" s="30">
        <v>0</v>
      </c>
      <c r="O20" s="24">
        <v>0</v>
      </c>
      <c r="P20" s="26">
        <v>0</v>
      </c>
      <c r="Q20" s="27">
        <v>0</v>
      </c>
      <c r="R20" s="25">
        <v>6</v>
      </c>
      <c r="S20" s="73">
        <v>40</v>
      </c>
      <c r="T20" s="31">
        <v>1</v>
      </c>
      <c r="U20" s="27">
        <v>6.6666999999999996</v>
      </c>
      <c r="V20" s="23">
        <v>1</v>
      </c>
      <c r="W20" s="73">
        <v>6.6666999999999996</v>
      </c>
      <c r="X20" s="28">
        <v>720</v>
      </c>
      <c r="Y20" s="29">
        <v>100</v>
      </c>
    </row>
    <row r="21" spans="1:25" s="20" customFormat="1" ht="15" customHeight="1" x14ac:dyDescent="0.2">
      <c r="A21" s="19" t="s">
        <v>17</v>
      </c>
      <c r="B21" s="61" t="s">
        <v>33</v>
      </c>
      <c r="C21" s="53">
        <f t="shared" si="0"/>
        <v>304</v>
      </c>
      <c r="D21" s="63">
        <v>1</v>
      </c>
      <c r="E21" s="55">
        <v>0.32900000000000001</v>
      </c>
      <c r="F21" s="56">
        <v>4</v>
      </c>
      <c r="G21" s="55">
        <v>1.3158000000000001</v>
      </c>
      <c r="H21" s="57">
        <v>64</v>
      </c>
      <c r="I21" s="55">
        <v>21.052600000000002</v>
      </c>
      <c r="J21" s="56">
        <v>117</v>
      </c>
      <c r="K21" s="55">
        <v>38.487000000000002</v>
      </c>
      <c r="L21" s="56">
        <v>104</v>
      </c>
      <c r="M21" s="55">
        <v>34.210999999999999</v>
      </c>
      <c r="N21" s="56">
        <v>0</v>
      </c>
      <c r="O21" s="55">
        <v>0</v>
      </c>
      <c r="P21" s="62">
        <v>14</v>
      </c>
      <c r="Q21" s="59">
        <v>4.6052999999999997</v>
      </c>
      <c r="R21" s="56">
        <v>90</v>
      </c>
      <c r="S21" s="82">
        <v>29.605</v>
      </c>
      <c r="T21" s="54">
        <v>7</v>
      </c>
      <c r="U21" s="59">
        <v>2.3026</v>
      </c>
      <c r="V21" s="63">
        <v>15</v>
      </c>
      <c r="W21" s="82">
        <v>4.9341999999999997</v>
      </c>
      <c r="X21" s="67">
        <v>4081</v>
      </c>
      <c r="Y21" s="68">
        <v>99.706000000000003</v>
      </c>
    </row>
    <row r="22" spans="1:25" s="20" customFormat="1" ht="15" customHeight="1" x14ac:dyDescent="0.2">
      <c r="A22" s="19" t="s">
        <v>17</v>
      </c>
      <c r="B22" s="21" t="s">
        <v>34</v>
      </c>
      <c r="C22" s="22">
        <f t="shared" si="0"/>
        <v>180</v>
      </c>
      <c r="D22" s="23">
        <v>0</v>
      </c>
      <c r="E22" s="24">
        <v>0</v>
      </c>
      <c r="F22" s="30">
        <v>1</v>
      </c>
      <c r="G22" s="24">
        <v>0.55559999999999998</v>
      </c>
      <c r="H22" s="30">
        <v>9</v>
      </c>
      <c r="I22" s="24">
        <v>5</v>
      </c>
      <c r="J22" s="25">
        <v>56</v>
      </c>
      <c r="K22" s="24">
        <v>31.111000000000001</v>
      </c>
      <c r="L22" s="25">
        <v>94</v>
      </c>
      <c r="M22" s="24">
        <v>52.222000000000001</v>
      </c>
      <c r="N22" s="25">
        <v>1</v>
      </c>
      <c r="O22" s="24">
        <v>0.55556000000000005</v>
      </c>
      <c r="P22" s="32">
        <v>19</v>
      </c>
      <c r="Q22" s="27">
        <v>10.5556</v>
      </c>
      <c r="R22" s="25">
        <v>96</v>
      </c>
      <c r="S22" s="73">
        <v>53.332999999999998</v>
      </c>
      <c r="T22" s="31">
        <v>0</v>
      </c>
      <c r="U22" s="27">
        <v>0</v>
      </c>
      <c r="V22" s="31">
        <v>14</v>
      </c>
      <c r="W22" s="73">
        <v>7.7778</v>
      </c>
      <c r="X22" s="28">
        <v>1879</v>
      </c>
      <c r="Y22" s="29">
        <v>100</v>
      </c>
    </row>
    <row r="23" spans="1:25" s="20" customFormat="1" ht="15" customHeight="1" x14ac:dyDescent="0.2">
      <c r="A23" s="19" t="s">
        <v>17</v>
      </c>
      <c r="B23" s="61" t="s">
        <v>31</v>
      </c>
      <c r="C23" s="53">
        <f t="shared" si="0"/>
        <v>38</v>
      </c>
      <c r="D23" s="54">
        <v>0</v>
      </c>
      <c r="E23" s="55">
        <v>0</v>
      </c>
      <c r="F23" s="56">
        <v>0</v>
      </c>
      <c r="G23" s="55">
        <v>0</v>
      </c>
      <c r="H23" s="56">
        <v>0</v>
      </c>
      <c r="I23" s="55">
        <v>0</v>
      </c>
      <c r="J23" s="56">
        <v>13</v>
      </c>
      <c r="K23" s="55">
        <v>34.210999999999999</v>
      </c>
      <c r="L23" s="56">
        <v>25</v>
      </c>
      <c r="M23" s="55">
        <v>65.789000000000001</v>
      </c>
      <c r="N23" s="56">
        <v>0</v>
      </c>
      <c r="O23" s="55">
        <v>0</v>
      </c>
      <c r="P23" s="62">
        <v>0</v>
      </c>
      <c r="Q23" s="59">
        <v>0</v>
      </c>
      <c r="R23" s="56">
        <v>32</v>
      </c>
      <c r="S23" s="82">
        <v>84.210999999999999</v>
      </c>
      <c r="T23" s="63">
        <v>0</v>
      </c>
      <c r="U23" s="59">
        <v>0</v>
      </c>
      <c r="V23" s="54">
        <v>0</v>
      </c>
      <c r="W23" s="82">
        <v>0</v>
      </c>
      <c r="X23" s="67">
        <v>1365</v>
      </c>
      <c r="Y23" s="68">
        <v>100</v>
      </c>
    </row>
    <row r="24" spans="1:25" s="20" customFormat="1" ht="15" customHeight="1" x14ac:dyDescent="0.2">
      <c r="A24" s="19" t="s">
        <v>17</v>
      </c>
      <c r="B24" s="21" t="s">
        <v>35</v>
      </c>
      <c r="C24" s="22">
        <f t="shared" si="0"/>
        <v>504</v>
      </c>
      <c r="D24" s="31">
        <v>4</v>
      </c>
      <c r="E24" s="24">
        <v>0.79400000000000004</v>
      </c>
      <c r="F24" s="25">
        <v>0</v>
      </c>
      <c r="G24" s="24">
        <v>0</v>
      </c>
      <c r="H24" s="30">
        <v>106</v>
      </c>
      <c r="I24" s="24">
        <v>21.031700000000001</v>
      </c>
      <c r="J24" s="25">
        <v>66</v>
      </c>
      <c r="K24" s="24">
        <v>13.095000000000001</v>
      </c>
      <c r="L24" s="25">
        <v>275</v>
      </c>
      <c r="M24" s="24">
        <v>54.563000000000002</v>
      </c>
      <c r="N24" s="25">
        <v>2</v>
      </c>
      <c r="O24" s="24">
        <v>0.39683000000000002</v>
      </c>
      <c r="P24" s="32">
        <v>51</v>
      </c>
      <c r="Q24" s="27">
        <v>10.119</v>
      </c>
      <c r="R24" s="25">
        <v>167</v>
      </c>
      <c r="S24" s="73">
        <v>33.134999999999998</v>
      </c>
      <c r="T24" s="31">
        <v>4</v>
      </c>
      <c r="U24" s="27">
        <v>0.79369999999999996</v>
      </c>
      <c r="V24" s="23">
        <v>22</v>
      </c>
      <c r="W24" s="73">
        <v>4.3651</v>
      </c>
      <c r="X24" s="28">
        <v>1356</v>
      </c>
      <c r="Y24" s="29">
        <v>100</v>
      </c>
    </row>
    <row r="25" spans="1:25" s="20" customFormat="1" ht="15" customHeight="1" x14ac:dyDescent="0.2">
      <c r="A25" s="19" t="s">
        <v>17</v>
      </c>
      <c r="B25" s="61" t="s">
        <v>36</v>
      </c>
      <c r="C25" s="64">
        <f t="shared" si="0"/>
        <v>1</v>
      </c>
      <c r="D25" s="54">
        <v>0</v>
      </c>
      <c r="E25" s="55">
        <v>0</v>
      </c>
      <c r="F25" s="56">
        <v>0</v>
      </c>
      <c r="G25" s="55">
        <v>0</v>
      </c>
      <c r="H25" s="56">
        <v>0</v>
      </c>
      <c r="I25" s="55">
        <v>0</v>
      </c>
      <c r="J25" s="56">
        <v>0</v>
      </c>
      <c r="K25" s="55">
        <v>0</v>
      </c>
      <c r="L25" s="57">
        <v>1</v>
      </c>
      <c r="M25" s="55">
        <v>100</v>
      </c>
      <c r="N25" s="56">
        <v>0</v>
      </c>
      <c r="O25" s="55">
        <v>0</v>
      </c>
      <c r="P25" s="62">
        <v>0</v>
      </c>
      <c r="Q25" s="59">
        <v>0</v>
      </c>
      <c r="R25" s="56">
        <v>1</v>
      </c>
      <c r="S25" s="82">
        <v>100</v>
      </c>
      <c r="T25" s="54">
        <v>0</v>
      </c>
      <c r="U25" s="59">
        <v>0</v>
      </c>
      <c r="V25" s="54">
        <v>0</v>
      </c>
      <c r="W25" s="82">
        <v>0</v>
      </c>
      <c r="X25" s="67">
        <v>1407</v>
      </c>
      <c r="Y25" s="68">
        <v>100</v>
      </c>
    </row>
    <row r="26" spans="1:25" s="20" customFormat="1" ht="15" customHeight="1" x14ac:dyDescent="0.2">
      <c r="A26" s="19" t="s">
        <v>17</v>
      </c>
      <c r="B26" s="21" t="s">
        <v>37</v>
      </c>
      <c r="C26" s="22">
        <f t="shared" si="0"/>
        <v>20</v>
      </c>
      <c r="D26" s="23">
        <v>0</v>
      </c>
      <c r="E26" s="24">
        <v>0</v>
      </c>
      <c r="F26" s="30">
        <v>0</v>
      </c>
      <c r="G26" s="24">
        <v>0</v>
      </c>
      <c r="H26" s="30">
        <v>0</v>
      </c>
      <c r="I26" s="24">
        <v>0</v>
      </c>
      <c r="J26" s="25">
        <v>19</v>
      </c>
      <c r="K26" s="24">
        <v>95</v>
      </c>
      <c r="L26" s="25">
        <v>0</v>
      </c>
      <c r="M26" s="24">
        <v>0</v>
      </c>
      <c r="N26" s="30">
        <v>0</v>
      </c>
      <c r="O26" s="24">
        <v>0</v>
      </c>
      <c r="P26" s="32">
        <v>1</v>
      </c>
      <c r="Q26" s="27">
        <v>5</v>
      </c>
      <c r="R26" s="25">
        <v>4</v>
      </c>
      <c r="S26" s="73">
        <v>20</v>
      </c>
      <c r="T26" s="23">
        <v>0</v>
      </c>
      <c r="U26" s="27">
        <v>0</v>
      </c>
      <c r="V26" s="23">
        <v>0</v>
      </c>
      <c r="W26" s="73">
        <v>0</v>
      </c>
      <c r="X26" s="28">
        <v>1367</v>
      </c>
      <c r="Y26" s="29">
        <v>100</v>
      </c>
    </row>
    <row r="27" spans="1:25" s="20" customFormat="1" ht="15" customHeight="1" x14ac:dyDescent="0.2">
      <c r="A27" s="19" t="s">
        <v>17</v>
      </c>
      <c r="B27" s="61" t="s">
        <v>40</v>
      </c>
      <c r="C27" s="64">
        <f t="shared" si="0"/>
        <v>10</v>
      </c>
      <c r="D27" s="63">
        <v>0</v>
      </c>
      <c r="E27" s="55">
        <v>0</v>
      </c>
      <c r="F27" s="56">
        <v>0</v>
      </c>
      <c r="G27" s="55">
        <v>0</v>
      </c>
      <c r="H27" s="56">
        <v>0</v>
      </c>
      <c r="I27" s="55">
        <v>0</v>
      </c>
      <c r="J27" s="56">
        <v>0</v>
      </c>
      <c r="K27" s="55">
        <v>0</v>
      </c>
      <c r="L27" s="57">
        <v>10</v>
      </c>
      <c r="M27" s="55">
        <v>100</v>
      </c>
      <c r="N27" s="56">
        <v>0</v>
      </c>
      <c r="O27" s="55">
        <v>0</v>
      </c>
      <c r="P27" s="62">
        <v>0</v>
      </c>
      <c r="Q27" s="59">
        <v>0</v>
      </c>
      <c r="R27" s="56">
        <v>8</v>
      </c>
      <c r="S27" s="82">
        <v>80</v>
      </c>
      <c r="T27" s="63">
        <v>0</v>
      </c>
      <c r="U27" s="59">
        <v>0</v>
      </c>
      <c r="V27" s="54">
        <v>0</v>
      </c>
      <c r="W27" s="82">
        <v>0</v>
      </c>
      <c r="X27" s="67">
        <v>589</v>
      </c>
      <c r="Y27" s="68">
        <v>100</v>
      </c>
    </row>
    <row r="28" spans="1:25" s="20" customFormat="1" ht="15" customHeight="1" x14ac:dyDescent="0.2">
      <c r="A28" s="19" t="s">
        <v>17</v>
      </c>
      <c r="B28" s="21" t="s">
        <v>39</v>
      </c>
      <c r="C28" s="33">
        <f t="shared" si="0"/>
        <v>1</v>
      </c>
      <c r="D28" s="31">
        <v>0</v>
      </c>
      <c r="E28" s="24">
        <v>0</v>
      </c>
      <c r="F28" s="25">
        <v>0</v>
      </c>
      <c r="G28" s="24">
        <v>0</v>
      </c>
      <c r="H28" s="25">
        <v>0</v>
      </c>
      <c r="I28" s="24">
        <v>0</v>
      </c>
      <c r="J28" s="25">
        <v>1</v>
      </c>
      <c r="K28" s="24">
        <v>100</v>
      </c>
      <c r="L28" s="30">
        <v>0</v>
      </c>
      <c r="M28" s="24">
        <v>0</v>
      </c>
      <c r="N28" s="25">
        <v>0</v>
      </c>
      <c r="O28" s="24">
        <v>0</v>
      </c>
      <c r="P28" s="26">
        <v>0</v>
      </c>
      <c r="Q28" s="27">
        <v>0</v>
      </c>
      <c r="R28" s="25">
        <v>1</v>
      </c>
      <c r="S28" s="73">
        <v>100</v>
      </c>
      <c r="T28" s="23">
        <v>0</v>
      </c>
      <c r="U28" s="27">
        <v>0</v>
      </c>
      <c r="V28" s="31">
        <v>0</v>
      </c>
      <c r="W28" s="73">
        <v>0</v>
      </c>
      <c r="X28" s="28">
        <v>1434</v>
      </c>
      <c r="Y28" s="29">
        <v>85.774000000000001</v>
      </c>
    </row>
    <row r="29" spans="1:25" s="20" customFormat="1" ht="15" customHeight="1" x14ac:dyDescent="0.2">
      <c r="A29" s="19" t="s">
        <v>17</v>
      </c>
      <c r="B29" s="61" t="s">
        <v>38</v>
      </c>
      <c r="C29" s="53">
        <f t="shared" si="0"/>
        <v>57</v>
      </c>
      <c r="D29" s="54">
        <v>0</v>
      </c>
      <c r="E29" s="55">
        <v>0</v>
      </c>
      <c r="F29" s="56">
        <v>1</v>
      </c>
      <c r="G29" s="55">
        <v>1.7544</v>
      </c>
      <c r="H29" s="57">
        <v>21</v>
      </c>
      <c r="I29" s="55">
        <v>36.842100000000002</v>
      </c>
      <c r="J29" s="56">
        <v>23</v>
      </c>
      <c r="K29" s="55">
        <v>40.350999999999999</v>
      </c>
      <c r="L29" s="57">
        <v>9</v>
      </c>
      <c r="M29" s="55">
        <v>15.789</v>
      </c>
      <c r="N29" s="56">
        <v>0</v>
      </c>
      <c r="O29" s="55">
        <v>0</v>
      </c>
      <c r="P29" s="62">
        <v>3</v>
      </c>
      <c r="Q29" s="59">
        <v>5.2632000000000003</v>
      </c>
      <c r="R29" s="56">
        <v>37</v>
      </c>
      <c r="S29" s="82">
        <v>64.912000000000006</v>
      </c>
      <c r="T29" s="54">
        <v>1</v>
      </c>
      <c r="U29" s="59">
        <v>1.7544</v>
      </c>
      <c r="V29" s="54">
        <v>2</v>
      </c>
      <c r="W29" s="82">
        <v>3.5087999999999999</v>
      </c>
      <c r="X29" s="67">
        <v>1873</v>
      </c>
      <c r="Y29" s="68">
        <v>100</v>
      </c>
    </row>
    <row r="30" spans="1:25" s="20" customFormat="1" ht="15" customHeight="1" x14ac:dyDescent="0.2">
      <c r="A30" s="19" t="s">
        <v>17</v>
      </c>
      <c r="B30" s="21" t="s">
        <v>41</v>
      </c>
      <c r="C30" s="22">
        <f t="shared" si="0"/>
        <v>102</v>
      </c>
      <c r="D30" s="31">
        <v>4</v>
      </c>
      <c r="E30" s="24">
        <v>3.9220000000000002</v>
      </c>
      <c r="F30" s="30">
        <v>0</v>
      </c>
      <c r="G30" s="24">
        <v>0</v>
      </c>
      <c r="H30" s="25">
        <v>1</v>
      </c>
      <c r="I30" s="24">
        <v>0.98040000000000005</v>
      </c>
      <c r="J30" s="25">
        <v>46</v>
      </c>
      <c r="K30" s="24">
        <v>45.097999999999999</v>
      </c>
      <c r="L30" s="25">
        <v>48</v>
      </c>
      <c r="M30" s="24">
        <v>47.058999999999997</v>
      </c>
      <c r="N30" s="25">
        <v>0</v>
      </c>
      <c r="O30" s="24">
        <v>0</v>
      </c>
      <c r="P30" s="26">
        <v>3</v>
      </c>
      <c r="Q30" s="27">
        <v>2.9411999999999998</v>
      </c>
      <c r="R30" s="25">
        <v>36</v>
      </c>
      <c r="S30" s="73">
        <v>35.293999999999997</v>
      </c>
      <c r="T30" s="23">
        <v>0</v>
      </c>
      <c r="U30" s="27">
        <v>0</v>
      </c>
      <c r="V30" s="31">
        <v>0</v>
      </c>
      <c r="W30" s="73">
        <v>0</v>
      </c>
      <c r="X30" s="28">
        <v>3616</v>
      </c>
      <c r="Y30" s="29">
        <v>99.971999999999994</v>
      </c>
    </row>
    <row r="31" spans="1:25" s="20" customFormat="1" ht="15" customHeight="1" x14ac:dyDescent="0.2">
      <c r="A31" s="19" t="s">
        <v>17</v>
      </c>
      <c r="B31" s="61" t="s">
        <v>42</v>
      </c>
      <c r="C31" s="64">
        <f t="shared" si="0"/>
        <v>26</v>
      </c>
      <c r="D31" s="54">
        <v>4</v>
      </c>
      <c r="E31" s="55">
        <v>15.385</v>
      </c>
      <c r="F31" s="57">
        <v>0</v>
      </c>
      <c r="G31" s="55">
        <v>0</v>
      </c>
      <c r="H31" s="56">
        <v>2</v>
      </c>
      <c r="I31" s="55">
        <v>7.6923000000000004</v>
      </c>
      <c r="J31" s="57">
        <v>9</v>
      </c>
      <c r="K31" s="55">
        <v>34.615000000000002</v>
      </c>
      <c r="L31" s="56">
        <v>9</v>
      </c>
      <c r="M31" s="55">
        <v>34.615000000000002</v>
      </c>
      <c r="N31" s="56">
        <v>0</v>
      </c>
      <c r="O31" s="55">
        <v>0</v>
      </c>
      <c r="P31" s="58">
        <v>2</v>
      </c>
      <c r="Q31" s="59">
        <v>7.6923000000000004</v>
      </c>
      <c r="R31" s="56">
        <v>12</v>
      </c>
      <c r="S31" s="82">
        <v>46.154000000000003</v>
      </c>
      <c r="T31" s="54">
        <v>0</v>
      </c>
      <c r="U31" s="59">
        <v>0</v>
      </c>
      <c r="V31" s="63">
        <v>0</v>
      </c>
      <c r="W31" s="82">
        <v>0</v>
      </c>
      <c r="X31" s="67">
        <v>2170</v>
      </c>
      <c r="Y31" s="68">
        <v>96.543999999999997</v>
      </c>
    </row>
    <row r="32" spans="1:25" s="20" customFormat="1" ht="15" customHeight="1" x14ac:dyDescent="0.2">
      <c r="A32" s="19" t="s">
        <v>17</v>
      </c>
      <c r="B32" s="21" t="s">
        <v>44</v>
      </c>
      <c r="C32" s="22">
        <f t="shared" si="0"/>
        <v>186</v>
      </c>
      <c r="D32" s="23">
        <v>0</v>
      </c>
      <c r="E32" s="24">
        <v>0</v>
      </c>
      <c r="F32" s="25">
        <v>0</v>
      </c>
      <c r="G32" s="24">
        <v>0</v>
      </c>
      <c r="H32" s="25">
        <v>3</v>
      </c>
      <c r="I32" s="24">
        <v>1.6129</v>
      </c>
      <c r="J32" s="25">
        <v>147</v>
      </c>
      <c r="K32" s="24">
        <v>79.031999999999996</v>
      </c>
      <c r="L32" s="30">
        <v>35</v>
      </c>
      <c r="M32" s="24">
        <v>18.817</v>
      </c>
      <c r="N32" s="30">
        <v>0</v>
      </c>
      <c r="O32" s="24">
        <v>0</v>
      </c>
      <c r="P32" s="32">
        <v>1</v>
      </c>
      <c r="Q32" s="27">
        <v>0.53759999999999997</v>
      </c>
      <c r="R32" s="25">
        <v>29</v>
      </c>
      <c r="S32" s="73">
        <v>15.590999999999999</v>
      </c>
      <c r="T32" s="31">
        <v>0</v>
      </c>
      <c r="U32" s="27">
        <v>0</v>
      </c>
      <c r="V32" s="23">
        <v>0</v>
      </c>
      <c r="W32" s="73">
        <v>0</v>
      </c>
      <c r="X32" s="28">
        <v>978</v>
      </c>
      <c r="Y32" s="29">
        <v>100</v>
      </c>
    </row>
    <row r="33" spans="1:26" s="20" customFormat="1" ht="15" customHeight="1" x14ac:dyDescent="0.2">
      <c r="A33" s="19" t="s">
        <v>17</v>
      </c>
      <c r="B33" s="61" t="s">
        <v>43</v>
      </c>
      <c r="C33" s="53">
        <f t="shared" si="0"/>
        <v>116</v>
      </c>
      <c r="D33" s="63">
        <v>2</v>
      </c>
      <c r="E33" s="55">
        <v>1.724</v>
      </c>
      <c r="F33" s="56">
        <v>0</v>
      </c>
      <c r="G33" s="55">
        <v>0</v>
      </c>
      <c r="H33" s="57">
        <v>0</v>
      </c>
      <c r="I33" s="55">
        <v>0</v>
      </c>
      <c r="J33" s="56">
        <v>81</v>
      </c>
      <c r="K33" s="55">
        <v>69.828000000000003</v>
      </c>
      <c r="L33" s="56">
        <v>26</v>
      </c>
      <c r="M33" s="55">
        <v>22.414000000000001</v>
      </c>
      <c r="N33" s="57">
        <v>0</v>
      </c>
      <c r="O33" s="55">
        <v>0</v>
      </c>
      <c r="P33" s="62">
        <v>7</v>
      </c>
      <c r="Q33" s="59">
        <v>6.0345000000000004</v>
      </c>
      <c r="R33" s="56">
        <v>29</v>
      </c>
      <c r="S33" s="82">
        <v>25</v>
      </c>
      <c r="T33" s="63">
        <v>0</v>
      </c>
      <c r="U33" s="59">
        <v>0</v>
      </c>
      <c r="V33" s="63">
        <v>0</v>
      </c>
      <c r="W33" s="82">
        <v>0</v>
      </c>
      <c r="X33" s="67">
        <v>2372</v>
      </c>
      <c r="Y33" s="68">
        <v>100</v>
      </c>
    </row>
    <row r="34" spans="1:26" s="20" customFormat="1" ht="15" customHeight="1" x14ac:dyDescent="0.2">
      <c r="A34" s="19" t="s">
        <v>17</v>
      </c>
      <c r="B34" s="21" t="s">
        <v>45</v>
      </c>
      <c r="C34" s="33">
        <f t="shared" si="0"/>
        <v>6</v>
      </c>
      <c r="D34" s="23">
        <v>2</v>
      </c>
      <c r="E34" s="24">
        <v>33.332999999999998</v>
      </c>
      <c r="F34" s="25">
        <v>0</v>
      </c>
      <c r="G34" s="24">
        <v>0</v>
      </c>
      <c r="H34" s="30">
        <v>0</v>
      </c>
      <c r="I34" s="24">
        <v>0</v>
      </c>
      <c r="J34" s="25">
        <v>0</v>
      </c>
      <c r="K34" s="24">
        <v>0</v>
      </c>
      <c r="L34" s="30">
        <v>4</v>
      </c>
      <c r="M34" s="24">
        <v>66.667000000000002</v>
      </c>
      <c r="N34" s="30">
        <v>0</v>
      </c>
      <c r="O34" s="24">
        <v>0</v>
      </c>
      <c r="P34" s="26">
        <v>0</v>
      </c>
      <c r="Q34" s="27">
        <v>0</v>
      </c>
      <c r="R34" s="25">
        <v>1</v>
      </c>
      <c r="S34" s="73">
        <v>16.667000000000002</v>
      </c>
      <c r="T34" s="31">
        <v>0</v>
      </c>
      <c r="U34" s="27">
        <v>0</v>
      </c>
      <c r="V34" s="31">
        <v>0</v>
      </c>
      <c r="W34" s="73">
        <v>0</v>
      </c>
      <c r="X34" s="28">
        <v>825</v>
      </c>
      <c r="Y34" s="29">
        <v>100</v>
      </c>
    </row>
    <row r="35" spans="1:26" s="20" customFormat="1" ht="15" customHeight="1" x14ac:dyDescent="0.2">
      <c r="A35" s="19" t="s">
        <v>17</v>
      </c>
      <c r="B35" s="61" t="s">
        <v>48</v>
      </c>
      <c r="C35" s="64">
        <f t="shared" si="0"/>
        <v>51</v>
      </c>
      <c r="D35" s="63">
        <v>4</v>
      </c>
      <c r="E35" s="55">
        <v>7.843</v>
      </c>
      <c r="F35" s="56">
        <v>0</v>
      </c>
      <c r="G35" s="55">
        <v>0</v>
      </c>
      <c r="H35" s="57">
        <v>7</v>
      </c>
      <c r="I35" s="55">
        <v>13.7255</v>
      </c>
      <c r="J35" s="56">
        <v>25</v>
      </c>
      <c r="K35" s="55">
        <v>49.02</v>
      </c>
      <c r="L35" s="57">
        <v>12</v>
      </c>
      <c r="M35" s="55">
        <v>23.529</v>
      </c>
      <c r="N35" s="56">
        <v>0</v>
      </c>
      <c r="O35" s="55">
        <v>0</v>
      </c>
      <c r="P35" s="62">
        <v>3</v>
      </c>
      <c r="Q35" s="59">
        <v>5.8823999999999996</v>
      </c>
      <c r="R35" s="56">
        <v>6</v>
      </c>
      <c r="S35" s="82">
        <v>11.765000000000001</v>
      </c>
      <c r="T35" s="63">
        <v>0</v>
      </c>
      <c r="U35" s="59">
        <v>0</v>
      </c>
      <c r="V35" s="63">
        <v>7</v>
      </c>
      <c r="W35" s="82">
        <v>13.7255</v>
      </c>
      <c r="X35" s="67">
        <v>1064</v>
      </c>
      <c r="Y35" s="68">
        <v>100</v>
      </c>
    </row>
    <row r="36" spans="1:26" s="20" customFormat="1" ht="15" customHeight="1" x14ac:dyDescent="0.2">
      <c r="A36" s="19" t="s">
        <v>17</v>
      </c>
      <c r="B36" s="21" t="s">
        <v>52</v>
      </c>
      <c r="C36" s="33">
        <f t="shared" si="0"/>
        <v>34</v>
      </c>
      <c r="D36" s="31">
        <v>2</v>
      </c>
      <c r="E36" s="24">
        <v>5.8819999999999997</v>
      </c>
      <c r="F36" s="25">
        <v>0</v>
      </c>
      <c r="G36" s="24">
        <v>0</v>
      </c>
      <c r="H36" s="25">
        <v>6</v>
      </c>
      <c r="I36" s="24">
        <v>17.647099999999998</v>
      </c>
      <c r="J36" s="30">
        <v>9</v>
      </c>
      <c r="K36" s="24">
        <v>26.471</v>
      </c>
      <c r="L36" s="30">
        <v>16</v>
      </c>
      <c r="M36" s="24">
        <v>47.058999999999997</v>
      </c>
      <c r="N36" s="25">
        <v>0</v>
      </c>
      <c r="O36" s="24">
        <v>0</v>
      </c>
      <c r="P36" s="32">
        <v>1</v>
      </c>
      <c r="Q36" s="27">
        <v>2.9411999999999998</v>
      </c>
      <c r="R36" s="25">
        <v>25</v>
      </c>
      <c r="S36" s="73">
        <v>73.528999999999996</v>
      </c>
      <c r="T36" s="31">
        <v>1</v>
      </c>
      <c r="U36" s="27">
        <v>2.9411999999999998</v>
      </c>
      <c r="V36" s="23">
        <v>1</v>
      </c>
      <c r="W36" s="73">
        <v>2.9411999999999998</v>
      </c>
      <c r="X36" s="28">
        <v>658</v>
      </c>
      <c r="Y36" s="29">
        <v>100</v>
      </c>
    </row>
    <row r="37" spans="1:26" s="20" customFormat="1" ht="15" customHeight="1" x14ac:dyDescent="0.2">
      <c r="A37" s="19" t="s">
        <v>17</v>
      </c>
      <c r="B37" s="61" t="s">
        <v>49</v>
      </c>
      <c r="C37" s="53">
        <f t="shared" si="0"/>
        <v>1</v>
      </c>
      <c r="D37" s="54">
        <v>0</v>
      </c>
      <c r="E37" s="55">
        <v>0</v>
      </c>
      <c r="F37" s="56">
        <v>0</v>
      </c>
      <c r="G37" s="55">
        <v>0</v>
      </c>
      <c r="H37" s="56">
        <v>0</v>
      </c>
      <c r="I37" s="55">
        <v>0</v>
      </c>
      <c r="J37" s="56">
        <v>0</v>
      </c>
      <c r="K37" s="55">
        <v>0</v>
      </c>
      <c r="L37" s="56">
        <v>1</v>
      </c>
      <c r="M37" s="55">
        <v>100</v>
      </c>
      <c r="N37" s="57">
        <v>0</v>
      </c>
      <c r="O37" s="55">
        <v>0</v>
      </c>
      <c r="P37" s="62">
        <v>0</v>
      </c>
      <c r="Q37" s="59">
        <v>0</v>
      </c>
      <c r="R37" s="56">
        <v>1</v>
      </c>
      <c r="S37" s="82">
        <v>100</v>
      </c>
      <c r="T37" s="63">
        <v>0</v>
      </c>
      <c r="U37" s="59">
        <v>0</v>
      </c>
      <c r="V37" s="54">
        <v>0</v>
      </c>
      <c r="W37" s="82">
        <v>0</v>
      </c>
      <c r="X37" s="67">
        <v>483</v>
      </c>
      <c r="Y37" s="68">
        <v>100</v>
      </c>
    </row>
    <row r="38" spans="1:26" s="20" customFormat="1" ht="15" customHeight="1" x14ac:dyDescent="0.2">
      <c r="A38" s="19" t="s">
        <v>17</v>
      </c>
      <c r="B38" s="21" t="s">
        <v>50</v>
      </c>
      <c r="C38" s="22">
        <f t="shared" si="0"/>
        <v>17</v>
      </c>
      <c r="D38" s="23">
        <v>0</v>
      </c>
      <c r="E38" s="24">
        <v>0</v>
      </c>
      <c r="F38" s="25">
        <v>1</v>
      </c>
      <c r="G38" s="24">
        <v>5.8823999999999996</v>
      </c>
      <c r="H38" s="25">
        <v>3</v>
      </c>
      <c r="I38" s="24">
        <v>17.647099999999998</v>
      </c>
      <c r="J38" s="25">
        <v>9</v>
      </c>
      <c r="K38" s="24">
        <v>52.941000000000003</v>
      </c>
      <c r="L38" s="25">
        <v>4</v>
      </c>
      <c r="M38" s="24">
        <v>23.529</v>
      </c>
      <c r="N38" s="25">
        <v>0</v>
      </c>
      <c r="O38" s="24">
        <v>0</v>
      </c>
      <c r="P38" s="26">
        <v>0</v>
      </c>
      <c r="Q38" s="27">
        <v>0</v>
      </c>
      <c r="R38" s="25">
        <v>8</v>
      </c>
      <c r="S38" s="73">
        <v>47.058999999999997</v>
      </c>
      <c r="T38" s="31">
        <v>0</v>
      </c>
      <c r="U38" s="27">
        <v>0</v>
      </c>
      <c r="V38" s="23">
        <v>0</v>
      </c>
      <c r="W38" s="73">
        <v>0</v>
      </c>
      <c r="X38" s="28">
        <v>2577</v>
      </c>
      <c r="Y38" s="29">
        <v>100</v>
      </c>
    </row>
    <row r="39" spans="1:26" s="20" customFormat="1" ht="15" customHeight="1" x14ac:dyDescent="0.2">
      <c r="A39" s="19" t="s">
        <v>17</v>
      </c>
      <c r="B39" s="61" t="s">
        <v>51</v>
      </c>
      <c r="C39" s="53">
        <f t="shared" si="0"/>
        <v>11</v>
      </c>
      <c r="D39" s="63">
        <v>11</v>
      </c>
      <c r="E39" s="55">
        <v>100</v>
      </c>
      <c r="F39" s="56">
        <v>0</v>
      </c>
      <c r="G39" s="55">
        <v>0</v>
      </c>
      <c r="H39" s="57">
        <v>0</v>
      </c>
      <c r="I39" s="55">
        <v>0</v>
      </c>
      <c r="J39" s="56">
        <v>0</v>
      </c>
      <c r="K39" s="55">
        <v>0</v>
      </c>
      <c r="L39" s="57">
        <v>0</v>
      </c>
      <c r="M39" s="55">
        <v>0</v>
      </c>
      <c r="N39" s="56">
        <v>0</v>
      </c>
      <c r="O39" s="55">
        <v>0</v>
      </c>
      <c r="P39" s="62">
        <v>0</v>
      </c>
      <c r="Q39" s="59">
        <v>0</v>
      </c>
      <c r="R39" s="56">
        <v>3</v>
      </c>
      <c r="S39" s="82">
        <v>27.273</v>
      </c>
      <c r="T39" s="54">
        <v>1</v>
      </c>
      <c r="U39" s="59">
        <v>9.0908999999999995</v>
      </c>
      <c r="V39" s="54">
        <v>1</v>
      </c>
      <c r="W39" s="82">
        <v>9.0908999999999995</v>
      </c>
      <c r="X39" s="67">
        <v>880</v>
      </c>
      <c r="Y39" s="68">
        <v>100</v>
      </c>
    </row>
    <row r="40" spans="1:26" s="20" customFormat="1" ht="15" customHeight="1" x14ac:dyDescent="0.2">
      <c r="A40" s="19" t="s">
        <v>17</v>
      </c>
      <c r="B40" s="21" t="s">
        <v>53</v>
      </c>
      <c r="C40" s="33">
        <f t="shared" si="0"/>
        <v>24</v>
      </c>
      <c r="D40" s="23">
        <v>0</v>
      </c>
      <c r="E40" s="24">
        <v>0</v>
      </c>
      <c r="F40" s="25">
        <v>1</v>
      </c>
      <c r="G40" s="24">
        <v>4.1666999999999996</v>
      </c>
      <c r="H40" s="25">
        <v>1</v>
      </c>
      <c r="I40" s="24">
        <v>4.1666999999999996</v>
      </c>
      <c r="J40" s="30">
        <v>15</v>
      </c>
      <c r="K40" s="24">
        <v>62.5</v>
      </c>
      <c r="L40" s="30">
        <v>6</v>
      </c>
      <c r="M40" s="24">
        <v>25</v>
      </c>
      <c r="N40" s="25">
        <v>0</v>
      </c>
      <c r="O40" s="24">
        <v>0</v>
      </c>
      <c r="P40" s="26">
        <v>1</v>
      </c>
      <c r="Q40" s="27">
        <v>4.1666999999999996</v>
      </c>
      <c r="R40" s="25">
        <v>16</v>
      </c>
      <c r="S40" s="73">
        <v>66.667000000000002</v>
      </c>
      <c r="T40" s="31">
        <v>0</v>
      </c>
      <c r="U40" s="27">
        <v>0</v>
      </c>
      <c r="V40" s="23">
        <v>1</v>
      </c>
      <c r="W40" s="73">
        <v>4.1666999999999996</v>
      </c>
      <c r="X40" s="28">
        <v>4916</v>
      </c>
      <c r="Y40" s="29">
        <v>66.700999999999993</v>
      </c>
      <c r="Z40" s="20" t="s">
        <v>71</v>
      </c>
    </row>
    <row r="41" spans="1:26" s="20" customFormat="1" ht="15" customHeight="1" x14ac:dyDescent="0.2">
      <c r="A41" s="19" t="s">
        <v>17</v>
      </c>
      <c r="B41" s="61" t="s">
        <v>46</v>
      </c>
      <c r="C41" s="53">
        <f t="shared" si="0"/>
        <v>1</v>
      </c>
      <c r="D41" s="63">
        <v>0</v>
      </c>
      <c r="E41" s="55">
        <v>0</v>
      </c>
      <c r="F41" s="56">
        <v>0</v>
      </c>
      <c r="G41" s="55">
        <v>0</v>
      </c>
      <c r="H41" s="56">
        <v>0</v>
      </c>
      <c r="I41" s="55">
        <v>0</v>
      </c>
      <c r="J41" s="56">
        <v>1</v>
      </c>
      <c r="K41" s="55">
        <v>100</v>
      </c>
      <c r="L41" s="57">
        <v>0</v>
      </c>
      <c r="M41" s="55">
        <v>0</v>
      </c>
      <c r="N41" s="57">
        <v>0</v>
      </c>
      <c r="O41" s="55">
        <v>0</v>
      </c>
      <c r="P41" s="58">
        <v>0</v>
      </c>
      <c r="Q41" s="59">
        <v>0</v>
      </c>
      <c r="R41" s="56">
        <v>0</v>
      </c>
      <c r="S41" s="82">
        <v>0</v>
      </c>
      <c r="T41" s="54">
        <v>0</v>
      </c>
      <c r="U41" s="59">
        <v>0</v>
      </c>
      <c r="V41" s="63">
        <v>0</v>
      </c>
      <c r="W41" s="82">
        <v>0</v>
      </c>
      <c r="X41" s="67">
        <v>2618</v>
      </c>
      <c r="Y41" s="68">
        <v>100</v>
      </c>
    </row>
    <row r="42" spans="1:26" s="20" customFormat="1" ht="15" customHeight="1" x14ac:dyDescent="0.2">
      <c r="A42" s="19" t="s">
        <v>17</v>
      </c>
      <c r="B42" s="21" t="s">
        <v>47</v>
      </c>
      <c r="C42" s="33">
        <f t="shared" si="0"/>
        <v>8</v>
      </c>
      <c r="D42" s="23">
        <v>1</v>
      </c>
      <c r="E42" s="24">
        <v>12.5</v>
      </c>
      <c r="F42" s="25">
        <v>0</v>
      </c>
      <c r="G42" s="24">
        <v>0</v>
      </c>
      <c r="H42" s="25">
        <v>0</v>
      </c>
      <c r="I42" s="24">
        <v>0</v>
      </c>
      <c r="J42" s="30">
        <v>0</v>
      </c>
      <c r="K42" s="24">
        <v>0</v>
      </c>
      <c r="L42" s="30">
        <v>7</v>
      </c>
      <c r="M42" s="24">
        <v>87.5</v>
      </c>
      <c r="N42" s="30">
        <v>0</v>
      </c>
      <c r="O42" s="24">
        <v>0</v>
      </c>
      <c r="P42" s="26">
        <v>0</v>
      </c>
      <c r="Q42" s="27">
        <v>0</v>
      </c>
      <c r="R42" s="25">
        <v>5</v>
      </c>
      <c r="S42" s="73">
        <v>62.5</v>
      </c>
      <c r="T42" s="31">
        <v>0</v>
      </c>
      <c r="U42" s="27">
        <v>0</v>
      </c>
      <c r="V42" s="23">
        <v>0</v>
      </c>
      <c r="W42" s="73">
        <v>0</v>
      </c>
      <c r="X42" s="28">
        <v>481</v>
      </c>
      <c r="Y42" s="29">
        <v>100</v>
      </c>
    </row>
    <row r="43" spans="1:26" s="20" customFormat="1" ht="15" customHeight="1" x14ac:dyDescent="0.2">
      <c r="A43" s="19" t="s">
        <v>17</v>
      </c>
      <c r="B43" s="61" t="s">
        <v>54</v>
      </c>
      <c r="C43" s="53">
        <f t="shared" si="0"/>
        <v>226</v>
      </c>
      <c r="D43" s="54">
        <v>0</v>
      </c>
      <c r="E43" s="55">
        <v>0</v>
      </c>
      <c r="F43" s="56">
        <v>0</v>
      </c>
      <c r="G43" s="55">
        <v>0</v>
      </c>
      <c r="H43" s="57">
        <v>2</v>
      </c>
      <c r="I43" s="55">
        <v>0.88500000000000001</v>
      </c>
      <c r="J43" s="56">
        <v>152</v>
      </c>
      <c r="K43" s="55">
        <v>67.257000000000005</v>
      </c>
      <c r="L43" s="56">
        <v>59</v>
      </c>
      <c r="M43" s="55">
        <v>26.106000000000002</v>
      </c>
      <c r="N43" s="56">
        <v>0</v>
      </c>
      <c r="O43" s="55">
        <v>0</v>
      </c>
      <c r="P43" s="58">
        <v>13</v>
      </c>
      <c r="Q43" s="59">
        <v>5.7522000000000002</v>
      </c>
      <c r="R43" s="56">
        <v>170</v>
      </c>
      <c r="S43" s="82">
        <v>75.221000000000004</v>
      </c>
      <c r="T43" s="63">
        <v>0</v>
      </c>
      <c r="U43" s="59">
        <v>0</v>
      </c>
      <c r="V43" s="63">
        <v>0</v>
      </c>
      <c r="W43" s="82">
        <v>0</v>
      </c>
      <c r="X43" s="67">
        <v>3631</v>
      </c>
      <c r="Y43" s="68">
        <v>100</v>
      </c>
    </row>
    <row r="44" spans="1:26" s="20" customFormat="1" ht="15" customHeight="1" x14ac:dyDescent="0.2">
      <c r="A44" s="19" t="s">
        <v>17</v>
      </c>
      <c r="B44" s="21" t="s">
        <v>55</v>
      </c>
      <c r="C44" s="22">
        <f t="shared" si="0"/>
        <v>85</v>
      </c>
      <c r="D44" s="23">
        <v>28</v>
      </c>
      <c r="E44" s="24">
        <v>32.941000000000003</v>
      </c>
      <c r="F44" s="30">
        <v>0</v>
      </c>
      <c r="G44" s="24">
        <v>0</v>
      </c>
      <c r="H44" s="25">
        <v>5</v>
      </c>
      <c r="I44" s="24">
        <v>5.8823999999999996</v>
      </c>
      <c r="J44" s="25">
        <v>13</v>
      </c>
      <c r="K44" s="24">
        <v>15.294</v>
      </c>
      <c r="L44" s="25">
        <v>36</v>
      </c>
      <c r="M44" s="24">
        <v>42.353000000000002</v>
      </c>
      <c r="N44" s="30">
        <v>1</v>
      </c>
      <c r="O44" s="24">
        <v>1.1764699999999999</v>
      </c>
      <c r="P44" s="32">
        <v>2</v>
      </c>
      <c r="Q44" s="27">
        <v>2.3529</v>
      </c>
      <c r="R44" s="25">
        <v>52</v>
      </c>
      <c r="S44" s="73">
        <v>61.176000000000002</v>
      </c>
      <c r="T44" s="31">
        <v>1</v>
      </c>
      <c r="U44" s="27">
        <v>1.1765000000000001</v>
      </c>
      <c r="V44" s="31">
        <v>2</v>
      </c>
      <c r="W44" s="73">
        <v>2.3529</v>
      </c>
      <c r="X44" s="28">
        <v>1815</v>
      </c>
      <c r="Y44" s="29">
        <v>100</v>
      </c>
    </row>
    <row r="45" spans="1:26" s="20" customFormat="1" ht="15" customHeight="1" x14ac:dyDescent="0.2">
      <c r="A45" s="19" t="s">
        <v>17</v>
      </c>
      <c r="B45" s="61" t="s">
        <v>56</v>
      </c>
      <c r="C45" s="53">
        <f t="shared" si="0"/>
        <v>1</v>
      </c>
      <c r="D45" s="63">
        <v>0</v>
      </c>
      <c r="E45" s="55">
        <v>0</v>
      </c>
      <c r="F45" s="56">
        <v>0</v>
      </c>
      <c r="G45" s="55">
        <v>0</v>
      </c>
      <c r="H45" s="57">
        <v>0</v>
      </c>
      <c r="I45" s="55">
        <v>0</v>
      </c>
      <c r="J45" s="56">
        <v>0</v>
      </c>
      <c r="K45" s="55">
        <v>0</v>
      </c>
      <c r="L45" s="57">
        <v>1</v>
      </c>
      <c r="M45" s="55">
        <v>100</v>
      </c>
      <c r="N45" s="56">
        <v>0</v>
      </c>
      <c r="O45" s="55">
        <v>0</v>
      </c>
      <c r="P45" s="58">
        <v>0</v>
      </c>
      <c r="Q45" s="59">
        <v>0</v>
      </c>
      <c r="R45" s="56">
        <v>1</v>
      </c>
      <c r="S45" s="82">
        <v>100</v>
      </c>
      <c r="T45" s="54">
        <v>0</v>
      </c>
      <c r="U45" s="59">
        <v>0</v>
      </c>
      <c r="V45" s="63">
        <v>0</v>
      </c>
      <c r="W45" s="82">
        <v>0</v>
      </c>
      <c r="X45" s="67">
        <v>1283</v>
      </c>
      <c r="Y45" s="68">
        <v>100</v>
      </c>
    </row>
    <row r="46" spans="1:26" s="20" customFormat="1" ht="15" customHeight="1" x14ac:dyDescent="0.2">
      <c r="A46" s="19" t="s">
        <v>17</v>
      </c>
      <c r="B46" s="21" t="s">
        <v>57</v>
      </c>
      <c r="C46" s="22">
        <f t="shared" si="0"/>
        <v>59</v>
      </c>
      <c r="D46" s="23">
        <v>0</v>
      </c>
      <c r="E46" s="24">
        <v>0</v>
      </c>
      <c r="F46" s="25">
        <v>0</v>
      </c>
      <c r="G46" s="24">
        <v>0</v>
      </c>
      <c r="H46" s="25">
        <v>8</v>
      </c>
      <c r="I46" s="24">
        <v>13.5593</v>
      </c>
      <c r="J46" s="25">
        <v>43</v>
      </c>
      <c r="K46" s="24">
        <v>72.881</v>
      </c>
      <c r="L46" s="30">
        <v>7</v>
      </c>
      <c r="M46" s="24">
        <v>11.864000000000001</v>
      </c>
      <c r="N46" s="30">
        <v>0</v>
      </c>
      <c r="O46" s="24">
        <v>0</v>
      </c>
      <c r="P46" s="32">
        <v>1</v>
      </c>
      <c r="Q46" s="27">
        <v>1.6949000000000001</v>
      </c>
      <c r="R46" s="25">
        <v>33</v>
      </c>
      <c r="S46" s="73">
        <v>55.932000000000002</v>
      </c>
      <c r="T46" s="23">
        <v>0</v>
      </c>
      <c r="U46" s="27">
        <v>0</v>
      </c>
      <c r="V46" s="23">
        <v>0</v>
      </c>
      <c r="W46" s="73">
        <v>0</v>
      </c>
      <c r="X46" s="28">
        <v>3027</v>
      </c>
      <c r="Y46" s="29">
        <v>92.798000000000002</v>
      </c>
    </row>
    <row r="47" spans="1:26"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56">
        <v>0</v>
      </c>
      <c r="S47" s="82">
        <v>0</v>
      </c>
      <c r="T47" s="63">
        <v>0</v>
      </c>
      <c r="U47" s="59">
        <v>0</v>
      </c>
      <c r="V47" s="54">
        <v>0</v>
      </c>
      <c r="W47" s="82">
        <v>0</v>
      </c>
      <c r="X47" s="67">
        <v>308</v>
      </c>
      <c r="Y47" s="68">
        <v>100</v>
      </c>
    </row>
    <row r="48" spans="1:26" s="20" customFormat="1" ht="15" customHeight="1" x14ac:dyDescent="0.2">
      <c r="A48" s="19" t="s">
        <v>17</v>
      </c>
      <c r="B48" s="21" t="s">
        <v>59</v>
      </c>
      <c r="C48" s="22">
        <f t="shared" si="0"/>
        <v>165</v>
      </c>
      <c r="D48" s="31">
        <v>0</v>
      </c>
      <c r="E48" s="24">
        <v>0</v>
      </c>
      <c r="F48" s="25">
        <v>0</v>
      </c>
      <c r="G48" s="24">
        <v>0</v>
      </c>
      <c r="H48" s="30">
        <v>2</v>
      </c>
      <c r="I48" s="24">
        <v>1.2121</v>
      </c>
      <c r="J48" s="25">
        <v>118</v>
      </c>
      <c r="K48" s="24">
        <v>71.515000000000001</v>
      </c>
      <c r="L48" s="25">
        <v>43</v>
      </c>
      <c r="M48" s="24">
        <v>26.061</v>
      </c>
      <c r="N48" s="30">
        <v>0</v>
      </c>
      <c r="O48" s="24">
        <v>0</v>
      </c>
      <c r="P48" s="32">
        <v>2</v>
      </c>
      <c r="Q48" s="27">
        <v>1.2121</v>
      </c>
      <c r="R48" s="25">
        <v>36</v>
      </c>
      <c r="S48" s="73">
        <v>21.818000000000001</v>
      </c>
      <c r="T48" s="31">
        <v>2</v>
      </c>
      <c r="U48" s="27">
        <v>1.2121</v>
      </c>
      <c r="V48" s="31">
        <v>3</v>
      </c>
      <c r="W48" s="73">
        <v>1.8182</v>
      </c>
      <c r="X48" s="28">
        <v>1236</v>
      </c>
      <c r="Y48" s="29">
        <v>100</v>
      </c>
    </row>
    <row r="49" spans="1:25" s="20" customFormat="1" ht="15" customHeight="1" x14ac:dyDescent="0.2">
      <c r="A49" s="19" t="s">
        <v>17</v>
      </c>
      <c r="B49" s="61" t="s">
        <v>60</v>
      </c>
      <c r="C49" s="64">
        <f t="shared" si="0"/>
        <v>21</v>
      </c>
      <c r="D49" s="54">
        <v>16</v>
      </c>
      <c r="E49" s="55">
        <v>76.19</v>
      </c>
      <c r="F49" s="56">
        <v>0</v>
      </c>
      <c r="G49" s="55">
        <v>0</v>
      </c>
      <c r="H49" s="56">
        <v>0</v>
      </c>
      <c r="I49" s="55">
        <v>0</v>
      </c>
      <c r="J49" s="56">
        <v>0</v>
      </c>
      <c r="K49" s="55">
        <v>0</v>
      </c>
      <c r="L49" s="57">
        <v>4</v>
      </c>
      <c r="M49" s="55">
        <v>19.047999999999998</v>
      </c>
      <c r="N49" s="57">
        <v>0</v>
      </c>
      <c r="O49" s="55">
        <v>0</v>
      </c>
      <c r="P49" s="58">
        <v>1</v>
      </c>
      <c r="Q49" s="59">
        <v>4.7618999999999998</v>
      </c>
      <c r="R49" s="56">
        <v>6</v>
      </c>
      <c r="S49" s="82">
        <v>28.571000000000002</v>
      </c>
      <c r="T49" s="63">
        <v>0</v>
      </c>
      <c r="U49" s="59">
        <v>0</v>
      </c>
      <c r="V49" s="63">
        <v>0</v>
      </c>
      <c r="W49" s="82">
        <v>0</v>
      </c>
      <c r="X49" s="67">
        <v>688</v>
      </c>
      <c r="Y49" s="68">
        <v>100</v>
      </c>
    </row>
    <row r="50" spans="1:25" s="20" customFormat="1" ht="15" customHeight="1" x14ac:dyDescent="0.2">
      <c r="A50" s="19" t="s">
        <v>17</v>
      </c>
      <c r="B50" s="21" t="s">
        <v>61</v>
      </c>
      <c r="C50" s="22">
        <f t="shared" si="0"/>
        <v>82</v>
      </c>
      <c r="D50" s="23">
        <v>0</v>
      </c>
      <c r="E50" s="24">
        <v>0</v>
      </c>
      <c r="F50" s="25">
        <v>0</v>
      </c>
      <c r="G50" s="24">
        <v>0</v>
      </c>
      <c r="H50" s="30">
        <v>3</v>
      </c>
      <c r="I50" s="24">
        <v>3.6585000000000001</v>
      </c>
      <c r="J50" s="25">
        <v>24</v>
      </c>
      <c r="K50" s="24">
        <v>29.268000000000001</v>
      </c>
      <c r="L50" s="25">
        <v>54</v>
      </c>
      <c r="M50" s="24">
        <v>65.853999999999999</v>
      </c>
      <c r="N50" s="30">
        <v>0</v>
      </c>
      <c r="O50" s="24">
        <v>0</v>
      </c>
      <c r="P50" s="32">
        <v>1</v>
      </c>
      <c r="Q50" s="27">
        <v>1.2195</v>
      </c>
      <c r="R50" s="25">
        <v>26</v>
      </c>
      <c r="S50" s="73">
        <v>31.707000000000001</v>
      </c>
      <c r="T50" s="23">
        <v>0</v>
      </c>
      <c r="U50" s="27">
        <v>0</v>
      </c>
      <c r="V50" s="23">
        <v>0</v>
      </c>
      <c r="W50" s="73">
        <v>0</v>
      </c>
      <c r="X50" s="28">
        <v>1818</v>
      </c>
      <c r="Y50" s="29">
        <v>100</v>
      </c>
    </row>
    <row r="51" spans="1:25" s="20" customFormat="1" ht="15" customHeight="1" x14ac:dyDescent="0.2">
      <c r="A51" s="19" t="s">
        <v>17</v>
      </c>
      <c r="B51" s="61" t="s">
        <v>62</v>
      </c>
      <c r="C51" s="53">
        <f t="shared" si="0"/>
        <v>3270</v>
      </c>
      <c r="D51" s="54">
        <v>8</v>
      </c>
      <c r="E51" s="55">
        <v>0.245</v>
      </c>
      <c r="F51" s="57">
        <v>9</v>
      </c>
      <c r="G51" s="55">
        <v>0.2752</v>
      </c>
      <c r="H51" s="56">
        <v>2042</v>
      </c>
      <c r="I51" s="55">
        <v>62.4465</v>
      </c>
      <c r="J51" s="56">
        <v>671</v>
      </c>
      <c r="K51" s="55">
        <v>20.52</v>
      </c>
      <c r="L51" s="56">
        <v>477</v>
      </c>
      <c r="M51" s="55">
        <v>14.587</v>
      </c>
      <c r="N51" s="57">
        <v>0</v>
      </c>
      <c r="O51" s="55">
        <v>0</v>
      </c>
      <c r="P51" s="58">
        <v>63</v>
      </c>
      <c r="Q51" s="59">
        <v>1.9266000000000001</v>
      </c>
      <c r="R51" s="56">
        <v>981</v>
      </c>
      <c r="S51" s="82">
        <v>30</v>
      </c>
      <c r="T51" s="54">
        <v>186</v>
      </c>
      <c r="U51" s="59">
        <v>5.6881000000000004</v>
      </c>
      <c r="V51" s="54">
        <v>536</v>
      </c>
      <c r="W51" s="82">
        <v>16.391400000000001</v>
      </c>
      <c r="X51" s="67">
        <v>8616</v>
      </c>
      <c r="Y51" s="68">
        <v>100</v>
      </c>
    </row>
    <row r="52" spans="1:25" s="20" customFormat="1" ht="15" customHeight="1" x14ac:dyDescent="0.2">
      <c r="A52" s="19" t="s">
        <v>17</v>
      </c>
      <c r="B52" s="21" t="s">
        <v>63</v>
      </c>
      <c r="C52" s="22">
        <f t="shared" si="0"/>
        <v>16</v>
      </c>
      <c r="D52" s="31">
        <v>1</v>
      </c>
      <c r="E52" s="24">
        <v>6.25</v>
      </c>
      <c r="F52" s="25">
        <v>0</v>
      </c>
      <c r="G52" s="24">
        <v>0</v>
      </c>
      <c r="H52" s="30">
        <v>4</v>
      </c>
      <c r="I52" s="24">
        <v>25</v>
      </c>
      <c r="J52" s="30">
        <v>0</v>
      </c>
      <c r="K52" s="24">
        <v>0</v>
      </c>
      <c r="L52" s="25">
        <v>10</v>
      </c>
      <c r="M52" s="24">
        <v>62.5</v>
      </c>
      <c r="N52" s="30">
        <v>0</v>
      </c>
      <c r="O52" s="24">
        <v>0</v>
      </c>
      <c r="P52" s="26">
        <v>1</v>
      </c>
      <c r="Q52" s="27">
        <v>6.25</v>
      </c>
      <c r="R52" s="25">
        <v>10</v>
      </c>
      <c r="S52" s="73">
        <v>62.5</v>
      </c>
      <c r="T52" s="23">
        <v>1</v>
      </c>
      <c r="U52" s="27">
        <v>6.25</v>
      </c>
      <c r="V52" s="23">
        <v>0</v>
      </c>
      <c r="W52" s="73">
        <v>0</v>
      </c>
      <c r="X52" s="28">
        <v>1009</v>
      </c>
      <c r="Y52" s="29">
        <v>100</v>
      </c>
    </row>
    <row r="53" spans="1:25" s="20" customFormat="1" ht="15" customHeight="1" x14ac:dyDescent="0.2">
      <c r="A53" s="19" t="s">
        <v>17</v>
      </c>
      <c r="B53" s="61" t="s">
        <v>64</v>
      </c>
      <c r="C53" s="64">
        <f t="shared" si="0"/>
        <v>15</v>
      </c>
      <c r="D53" s="63">
        <v>0</v>
      </c>
      <c r="E53" s="55">
        <v>0</v>
      </c>
      <c r="F53" s="56">
        <v>0</v>
      </c>
      <c r="G53" s="55">
        <v>0</v>
      </c>
      <c r="H53" s="57">
        <v>0</v>
      </c>
      <c r="I53" s="55">
        <v>0</v>
      </c>
      <c r="J53" s="56">
        <v>0</v>
      </c>
      <c r="K53" s="55">
        <v>0</v>
      </c>
      <c r="L53" s="57">
        <v>15</v>
      </c>
      <c r="M53" s="55">
        <v>100</v>
      </c>
      <c r="N53" s="57">
        <v>0</v>
      </c>
      <c r="O53" s="55">
        <v>0</v>
      </c>
      <c r="P53" s="58">
        <v>0</v>
      </c>
      <c r="Q53" s="59">
        <v>0</v>
      </c>
      <c r="R53" s="56">
        <v>14</v>
      </c>
      <c r="S53" s="82">
        <v>93.332999999999998</v>
      </c>
      <c r="T53" s="63">
        <v>0</v>
      </c>
      <c r="U53" s="59">
        <v>0</v>
      </c>
      <c r="V53" s="54">
        <v>0</v>
      </c>
      <c r="W53" s="82">
        <v>0</v>
      </c>
      <c r="X53" s="67">
        <v>306</v>
      </c>
      <c r="Y53" s="68">
        <v>100</v>
      </c>
    </row>
    <row r="54" spans="1:25" s="20" customFormat="1" ht="15" customHeight="1" x14ac:dyDescent="0.2">
      <c r="A54" s="19" t="s">
        <v>17</v>
      </c>
      <c r="B54" s="21" t="s">
        <v>65</v>
      </c>
      <c r="C54" s="22">
        <f t="shared" si="0"/>
        <v>166</v>
      </c>
      <c r="D54" s="31">
        <v>0</v>
      </c>
      <c r="E54" s="24">
        <v>0</v>
      </c>
      <c r="F54" s="25">
        <v>1</v>
      </c>
      <c r="G54" s="34">
        <v>0.60240000000000005</v>
      </c>
      <c r="H54" s="30">
        <v>5</v>
      </c>
      <c r="I54" s="34">
        <v>3.012</v>
      </c>
      <c r="J54" s="25">
        <v>133</v>
      </c>
      <c r="K54" s="24">
        <v>80.12</v>
      </c>
      <c r="L54" s="25">
        <v>25</v>
      </c>
      <c r="M54" s="24">
        <v>15.06</v>
      </c>
      <c r="N54" s="25">
        <v>0</v>
      </c>
      <c r="O54" s="24">
        <v>0</v>
      </c>
      <c r="P54" s="32">
        <v>2</v>
      </c>
      <c r="Q54" s="27">
        <v>1.2048000000000001</v>
      </c>
      <c r="R54" s="25">
        <v>77</v>
      </c>
      <c r="S54" s="73">
        <v>46.386000000000003</v>
      </c>
      <c r="T54" s="23">
        <v>3</v>
      </c>
      <c r="U54" s="27">
        <v>1.8071999999999999</v>
      </c>
      <c r="V54" s="31">
        <v>3</v>
      </c>
      <c r="W54" s="73">
        <v>1.8071999999999999</v>
      </c>
      <c r="X54" s="28">
        <v>1971</v>
      </c>
      <c r="Y54" s="29">
        <v>100</v>
      </c>
    </row>
    <row r="55" spans="1:25" s="20" customFormat="1" ht="15" customHeight="1" x14ac:dyDescent="0.2">
      <c r="A55" s="19" t="s">
        <v>17</v>
      </c>
      <c r="B55" s="61" t="s">
        <v>66</v>
      </c>
      <c r="C55" s="53">
        <f t="shared" si="0"/>
        <v>907</v>
      </c>
      <c r="D55" s="54">
        <v>8</v>
      </c>
      <c r="E55" s="55">
        <v>0.88200000000000001</v>
      </c>
      <c r="F55" s="56">
        <v>1</v>
      </c>
      <c r="G55" s="55">
        <v>0.1103</v>
      </c>
      <c r="H55" s="57">
        <v>330</v>
      </c>
      <c r="I55" s="55">
        <v>36.383699999999997</v>
      </c>
      <c r="J55" s="57">
        <v>16</v>
      </c>
      <c r="K55" s="55">
        <v>1.764</v>
      </c>
      <c r="L55" s="56">
        <v>516</v>
      </c>
      <c r="M55" s="55">
        <v>56.890999999999998</v>
      </c>
      <c r="N55" s="56">
        <v>3</v>
      </c>
      <c r="O55" s="55">
        <v>0.33076</v>
      </c>
      <c r="P55" s="62">
        <v>33</v>
      </c>
      <c r="Q55" s="59">
        <v>3.6383999999999999</v>
      </c>
      <c r="R55" s="56">
        <v>219</v>
      </c>
      <c r="S55" s="82">
        <v>24.146000000000001</v>
      </c>
      <c r="T55" s="54">
        <v>12</v>
      </c>
      <c r="U55" s="59">
        <v>1.323</v>
      </c>
      <c r="V55" s="63">
        <v>74</v>
      </c>
      <c r="W55" s="82">
        <v>8.1587999999999994</v>
      </c>
      <c r="X55" s="67">
        <v>2305</v>
      </c>
      <c r="Y55" s="68">
        <v>100</v>
      </c>
    </row>
    <row r="56" spans="1:25" s="20" customFormat="1" ht="15" customHeight="1" x14ac:dyDescent="0.2">
      <c r="A56" s="19" t="s">
        <v>17</v>
      </c>
      <c r="B56" s="21" t="s">
        <v>67</v>
      </c>
      <c r="C56" s="22">
        <f t="shared" si="0"/>
        <v>3</v>
      </c>
      <c r="D56" s="23">
        <v>0</v>
      </c>
      <c r="E56" s="24">
        <v>0</v>
      </c>
      <c r="F56" s="25">
        <v>0</v>
      </c>
      <c r="G56" s="24">
        <v>0</v>
      </c>
      <c r="H56" s="25">
        <v>0</v>
      </c>
      <c r="I56" s="24">
        <v>0</v>
      </c>
      <c r="J56" s="30">
        <v>0</v>
      </c>
      <c r="K56" s="24">
        <v>0</v>
      </c>
      <c r="L56" s="25">
        <v>3</v>
      </c>
      <c r="M56" s="24">
        <v>100</v>
      </c>
      <c r="N56" s="30">
        <v>0</v>
      </c>
      <c r="O56" s="24">
        <v>0</v>
      </c>
      <c r="P56" s="26">
        <v>0</v>
      </c>
      <c r="Q56" s="27">
        <v>0</v>
      </c>
      <c r="R56" s="25">
        <v>3</v>
      </c>
      <c r="S56" s="73">
        <v>100</v>
      </c>
      <c r="T56" s="31">
        <v>0</v>
      </c>
      <c r="U56" s="27">
        <v>0</v>
      </c>
      <c r="V56" s="31">
        <v>0</v>
      </c>
      <c r="W56" s="73">
        <v>0</v>
      </c>
      <c r="X56" s="28">
        <v>720</v>
      </c>
      <c r="Y56" s="29">
        <v>100</v>
      </c>
    </row>
    <row r="57" spans="1:25" s="20" customFormat="1" ht="15" customHeight="1" x14ac:dyDescent="0.2">
      <c r="A57" s="19" t="s">
        <v>17</v>
      </c>
      <c r="B57" s="61" t="s">
        <v>68</v>
      </c>
      <c r="C57" s="53">
        <f t="shared" si="0"/>
        <v>79</v>
      </c>
      <c r="D57" s="54">
        <v>4</v>
      </c>
      <c r="E57" s="55">
        <v>5.0629999999999997</v>
      </c>
      <c r="F57" s="57">
        <v>0</v>
      </c>
      <c r="G57" s="55">
        <v>0</v>
      </c>
      <c r="H57" s="56">
        <v>4</v>
      </c>
      <c r="I57" s="55">
        <v>5.0632999999999999</v>
      </c>
      <c r="J57" s="56">
        <v>42</v>
      </c>
      <c r="K57" s="55">
        <v>53.164999999999999</v>
      </c>
      <c r="L57" s="56">
        <v>23</v>
      </c>
      <c r="M57" s="55">
        <v>29.114000000000001</v>
      </c>
      <c r="N57" s="56">
        <v>0</v>
      </c>
      <c r="O57" s="55">
        <v>0</v>
      </c>
      <c r="P57" s="62">
        <v>6</v>
      </c>
      <c r="Q57" s="59">
        <v>7.5949</v>
      </c>
      <c r="R57" s="56">
        <v>40</v>
      </c>
      <c r="S57" s="82">
        <v>50.633000000000003</v>
      </c>
      <c r="T57" s="63">
        <v>0</v>
      </c>
      <c r="U57" s="59">
        <v>0</v>
      </c>
      <c r="V57" s="63">
        <v>0</v>
      </c>
      <c r="W57" s="82">
        <v>0</v>
      </c>
      <c r="X57" s="67">
        <v>2232</v>
      </c>
      <c r="Y57" s="68">
        <v>100</v>
      </c>
    </row>
    <row r="58" spans="1:25" s="20" customFormat="1" ht="15" customHeight="1" thickBot="1" x14ac:dyDescent="0.25">
      <c r="A58" s="19" t="s">
        <v>17</v>
      </c>
      <c r="B58" s="35" t="s">
        <v>69</v>
      </c>
      <c r="C58" s="65">
        <f t="shared" si="0"/>
        <v>4</v>
      </c>
      <c r="D58" s="66">
        <v>0</v>
      </c>
      <c r="E58" s="37">
        <v>0</v>
      </c>
      <c r="F58" s="38">
        <v>0</v>
      </c>
      <c r="G58" s="37">
        <v>0</v>
      </c>
      <c r="H58" s="39">
        <v>1</v>
      </c>
      <c r="I58" s="37">
        <v>25</v>
      </c>
      <c r="J58" s="38">
        <v>1</v>
      </c>
      <c r="K58" s="37">
        <v>25</v>
      </c>
      <c r="L58" s="38">
        <v>2</v>
      </c>
      <c r="M58" s="37">
        <v>50</v>
      </c>
      <c r="N58" s="38">
        <v>0</v>
      </c>
      <c r="O58" s="37">
        <v>0</v>
      </c>
      <c r="P58" s="40">
        <v>0</v>
      </c>
      <c r="Q58" s="41">
        <v>0</v>
      </c>
      <c r="R58" s="38">
        <v>3</v>
      </c>
      <c r="S58" s="83">
        <v>75</v>
      </c>
      <c r="T58" s="36">
        <v>0</v>
      </c>
      <c r="U58" s="41">
        <v>0</v>
      </c>
      <c r="V58" s="36">
        <v>0</v>
      </c>
      <c r="W58" s="83">
        <v>0</v>
      </c>
      <c r="X58" s="42">
        <v>365</v>
      </c>
      <c r="Y58" s="43">
        <v>100</v>
      </c>
    </row>
    <row r="59" spans="1:25" s="20" customFormat="1" ht="15" customHeight="1" x14ac:dyDescent="0.2">
      <c r="A59" s="19"/>
      <c r="B59" s="21"/>
      <c r="C59" s="30"/>
      <c r="D59" s="30"/>
      <c r="E59" s="73"/>
      <c r="F59" s="25"/>
      <c r="G59" s="73"/>
      <c r="H59" s="30"/>
      <c r="I59" s="73"/>
      <c r="J59" s="25"/>
      <c r="K59" s="73"/>
      <c r="L59" s="25"/>
      <c r="M59" s="73"/>
      <c r="N59" s="25"/>
      <c r="O59" s="73"/>
      <c r="P59" s="30"/>
      <c r="Q59" s="73"/>
      <c r="R59" s="73"/>
      <c r="S59" s="73"/>
      <c r="T59" s="25"/>
      <c r="U59" s="73"/>
      <c r="V59" s="25"/>
      <c r="W59" s="73"/>
      <c r="X59" s="74"/>
      <c r="Y59" s="70"/>
    </row>
    <row r="60" spans="1:25" s="45" customFormat="1" ht="15" customHeight="1" x14ac:dyDescent="0.2">
      <c r="A60" s="47"/>
      <c r="B60" s="51" t="s">
        <v>72</v>
      </c>
      <c r="C60" s="44"/>
      <c r="D60" s="44"/>
      <c r="E60" s="44"/>
      <c r="F60" s="44"/>
      <c r="G60" s="44"/>
      <c r="H60" s="44"/>
      <c r="I60" s="44"/>
      <c r="J60" s="44"/>
      <c r="K60" s="44"/>
      <c r="L60" s="44"/>
      <c r="M60" s="44"/>
      <c r="N60" s="44"/>
      <c r="O60" s="44"/>
      <c r="P60" s="44"/>
      <c r="Q60" s="44"/>
      <c r="R60" s="44"/>
      <c r="S60" s="44"/>
      <c r="T60" s="44"/>
      <c r="U60" s="44"/>
      <c r="V60" s="49"/>
      <c r="W60" s="50"/>
      <c r="X60" s="44"/>
      <c r="Y60" s="44"/>
    </row>
    <row r="61" spans="1:25" s="45" customFormat="1" ht="15" customHeight="1" x14ac:dyDescent="0.2">
      <c r="A61" s="47"/>
      <c r="B61" s="84" t="s">
        <v>76</v>
      </c>
      <c r="C61" s="44"/>
      <c r="D61" s="44"/>
      <c r="E61" s="44"/>
      <c r="F61" s="44"/>
      <c r="G61" s="44"/>
      <c r="H61" s="44"/>
      <c r="I61" s="44"/>
      <c r="J61" s="44"/>
      <c r="K61" s="44"/>
      <c r="L61" s="44"/>
      <c r="M61" s="44"/>
      <c r="N61" s="44"/>
      <c r="O61" s="44"/>
      <c r="P61" s="44"/>
      <c r="Q61" s="44"/>
      <c r="R61" s="44"/>
      <c r="S61" s="44"/>
      <c r="T61" s="44"/>
      <c r="U61" s="44"/>
      <c r="V61" s="44"/>
      <c r="W61" s="44"/>
      <c r="X61" s="49"/>
      <c r="Y61" s="50"/>
    </row>
    <row r="62" spans="1:25" s="20" customFormat="1" ht="15" customHeight="1" x14ac:dyDescent="0.2">
      <c r="A62" s="19"/>
      <c r="B62" s="48" t="s">
        <v>82</v>
      </c>
      <c r="C62" s="80"/>
      <c r="D62" s="80"/>
      <c r="E62" s="80"/>
      <c r="F62" s="80"/>
      <c r="G62" s="80"/>
      <c r="H62" s="80"/>
      <c r="I62" s="80"/>
      <c r="J62" s="80"/>
      <c r="K62" s="80"/>
      <c r="L62" s="80"/>
      <c r="M62" s="80"/>
      <c r="N62" s="80"/>
      <c r="O62" s="80"/>
      <c r="P62" s="80"/>
      <c r="Q62" s="80"/>
      <c r="R62" s="80"/>
      <c r="S62" s="80"/>
      <c r="T62" s="80"/>
      <c r="U62" s="80"/>
      <c r="V62" s="80"/>
      <c r="W62" s="80"/>
      <c r="X62" s="80"/>
      <c r="Y62" s="80"/>
    </row>
    <row r="63" spans="1:25" s="45" customFormat="1" ht="14.1" customHeight="1" x14ac:dyDescent="0.2">
      <c r="B63" s="48" t="s">
        <v>83</v>
      </c>
      <c r="C63" s="80"/>
      <c r="D63" s="80"/>
      <c r="E63" s="80"/>
      <c r="F63" s="80"/>
      <c r="G63" s="80"/>
      <c r="H63" s="80"/>
      <c r="I63" s="80"/>
      <c r="J63" s="80"/>
      <c r="K63" s="80"/>
      <c r="L63" s="80"/>
      <c r="M63" s="80"/>
      <c r="N63" s="80"/>
      <c r="O63" s="80"/>
      <c r="P63" s="80"/>
      <c r="Q63" s="80"/>
      <c r="R63" s="80"/>
      <c r="S63" s="80"/>
      <c r="T63" s="80"/>
      <c r="U63" s="80"/>
      <c r="V63" s="80"/>
      <c r="W63" s="80"/>
      <c r="X63" s="80"/>
      <c r="Y63" s="80"/>
    </row>
    <row r="64" spans="1:25" s="45" customFormat="1" ht="15" customHeight="1" x14ac:dyDescent="0.2">
      <c r="A64" s="47"/>
      <c r="B64" s="48" t="str">
        <f>CONCATENATE("NOTE: Table reads (for US Totals):  Of all ",IF(ISTEXT(C7),LEFT(C7,3),TEXT(C7,"#,##0"))," public school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8,042 public school students subjected to mechanical restraint, 2,783 (34.6%) were students with disabilities served under the Individuals with Disabilities Education Act (IDEA), and 230 (2.9%) were students with disabilities served only under Section 504.</v>
      </c>
      <c r="C64" s="44"/>
      <c r="D64" s="44"/>
      <c r="E64" s="44"/>
      <c r="F64" s="44"/>
      <c r="G64" s="44"/>
      <c r="H64" s="44"/>
      <c r="I64" s="44"/>
      <c r="J64" s="44"/>
      <c r="K64" s="44"/>
      <c r="L64" s="44"/>
      <c r="M64" s="44"/>
      <c r="N64" s="44"/>
      <c r="O64" s="44"/>
      <c r="P64" s="44"/>
      <c r="Q64" s="44"/>
      <c r="R64" s="44"/>
      <c r="S64" s="44"/>
      <c r="T64" s="44"/>
      <c r="U64" s="44"/>
      <c r="V64" s="49"/>
      <c r="W64" s="50"/>
      <c r="X64" s="44"/>
      <c r="Y64" s="44"/>
    </row>
    <row r="65" spans="1:25" s="45" customFormat="1" ht="15" customHeight="1" x14ac:dyDescent="0.2">
      <c r="A65" s="47"/>
      <c r="B65" s="48" t="str">
        <f>CONCATENATE("            Table reads (for US Race/Ethnicity):  Of all ",TEXT(A3,"#,##0")," public school students ",(A7), ", ",TEXT(D7,"#,##0")," (",TEXT(E7,"0.0"),"%) were American Indian or Alaska Native.")</f>
        <v xml:space="preserve">            Table reads (for US Race/Ethnicity):  Of all 8,042 public school students subjected to mechanical restraint, 113 (1.4%) were American Indian or Alaska Native.</v>
      </c>
      <c r="C65" s="44"/>
      <c r="D65" s="44"/>
      <c r="E65" s="44"/>
      <c r="F65" s="44"/>
      <c r="G65" s="44"/>
      <c r="H65" s="44"/>
      <c r="I65" s="44"/>
      <c r="J65" s="44"/>
      <c r="K65" s="44"/>
      <c r="L65" s="44"/>
      <c r="M65" s="44"/>
      <c r="N65" s="44"/>
      <c r="O65" s="44"/>
      <c r="P65" s="44"/>
      <c r="Q65" s="44"/>
      <c r="R65" s="44"/>
      <c r="S65" s="44"/>
      <c r="T65" s="44"/>
      <c r="U65" s="44"/>
      <c r="V65" s="49"/>
      <c r="W65" s="50"/>
      <c r="X65" s="44"/>
      <c r="Y65" s="44"/>
    </row>
    <row r="66" spans="1:25" s="45" customFormat="1" ht="15" customHeight="1" x14ac:dyDescent="0.2">
      <c r="A66" s="47"/>
      <c r="B66" s="80" t="s">
        <v>77</v>
      </c>
      <c r="C66" s="44"/>
      <c r="D66" s="44"/>
      <c r="E66" s="44"/>
      <c r="F66" s="44"/>
      <c r="G66" s="44"/>
      <c r="H66" s="44"/>
      <c r="I66" s="44"/>
      <c r="J66" s="44"/>
      <c r="K66" s="44"/>
      <c r="L66" s="44"/>
      <c r="M66" s="44"/>
      <c r="N66" s="44"/>
      <c r="O66" s="44"/>
      <c r="P66" s="44"/>
      <c r="Q66" s="44"/>
      <c r="R66" s="44"/>
      <c r="S66" s="44"/>
      <c r="T66" s="44"/>
      <c r="U66" s="44"/>
      <c r="V66" s="49"/>
      <c r="W66" s="50"/>
      <c r="X66" s="44"/>
      <c r="Y66" s="44"/>
    </row>
    <row r="67" spans="1:25" s="45" customFormat="1" ht="15" customHeight="1" x14ac:dyDescent="0.2">
      <c r="A67" s="47"/>
      <c r="B67" s="80" t="s">
        <v>73</v>
      </c>
      <c r="C67" s="1"/>
      <c r="D67" s="1"/>
      <c r="E67" s="1"/>
      <c r="F67" s="1"/>
      <c r="G67" s="1"/>
      <c r="H67" s="1"/>
      <c r="I67" s="1"/>
      <c r="J67" s="1"/>
      <c r="K67" s="1"/>
      <c r="L67" s="1"/>
      <c r="M67" s="1"/>
      <c r="N67" s="1"/>
      <c r="O67" s="1"/>
      <c r="P67" s="1"/>
      <c r="Q67" s="1"/>
      <c r="R67" s="1"/>
      <c r="S67" s="1"/>
      <c r="T67" s="1"/>
      <c r="U67" s="1"/>
      <c r="V67" s="3"/>
      <c r="W67" s="4"/>
      <c r="X67" s="1"/>
      <c r="Y67" s="1"/>
    </row>
    <row r="68" spans="1:25" ht="15" customHeight="1" x14ac:dyDescent="0.2">
      <c r="B68" s="44"/>
    </row>
    <row r="69" spans="1:25" ht="15" customHeight="1" x14ac:dyDescent="0.2">
      <c r="B69" s="44"/>
    </row>
  </sheetData>
  <mergeCells count="15">
    <mergeCell ref="B4:B5"/>
    <mergeCell ref="C4:C5"/>
    <mergeCell ref="D4:Q4"/>
    <mergeCell ref="R4:S5"/>
    <mergeCell ref="T4:U5"/>
    <mergeCell ref="X4:X5"/>
    <mergeCell ref="Y4:Y5"/>
    <mergeCell ref="D5:E5"/>
    <mergeCell ref="F5:G5"/>
    <mergeCell ref="H5:I5"/>
    <mergeCell ref="J5:K5"/>
    <mergeCell ref="L5:M5"/>
    <mergeCell ref="N5:O5"/>
    <mergeCell ref="P5:Q5"/>
    <mergeCell ref="V4:W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zoomScale="80" zoomScaleNormal="80" workbookViewId="0"/>
  </sheetViews>
  <sheetFormatPr defaultColWidth="12.1640625" defaultRowHeight="14.25" x14ac:dyDescent="0.2"/>
  <cols>
    <col min="1" max="1" width="2.83203125" style="8"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26" width="3.6640625" style="5" customWidth="1"/>
    <col min="27" max="16384" width="12.1640625" style="5"/>
  </cols>
  <sheetData>
    <row r="2" spans="1:25" s="2" customFormat="1" ht="15" customHeight="1" x14ac:dyDescent="0.25">
      <c r="A2" s="7"/>
      <c r="B2" s="81" t="str">
        <f>CONCATENATE("Number and percentage of public school male students with and without disabilities ",A7, ", by race/ethnicity, disability status, and English proficiency, by state: School Year 2015-16")</f>
        <v>Number and percentage of public school male students with and without disabilities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c r="V2" s="81"/>
      <c r="W2" s="81"/>
    </row>
    <row r="3" spans="1:25" s="1" customFormat="1" ht="15" customHeight="1" thickBot="1" x14ac:dyDescent="0.3">
      <c r="A3" s="75">
        <f>C7</f>
        <v>5801</v>
      </c>
      <c r="B3" s="76"/>
      <c r="C3" s="77"/>
      <c r="D3" s="77"/>
      <c r="E3" s="77"/>
      <c r="F3" s="77"/>
      <c r="G3" s="77"/>
      <c r="H3" s="77"/>
      <c r="I3" s="77"/>
      <c r="J3" s="77"/>
      <c r="K3" s="77"/>
      <c r="L3" s="77"/>
      <c r="M3" s="77"/>
      <c r="N3" s="77"/>
      <c r="O3" s="77"/>
      <c r="P3" s="77"/>
      <c r="Q3" s="77"/>
      <c r="R3" s="77"/>
      <c r="S3" s="77"/>
      <c r="T3" s="77"/>
      <c r="U3" s="77"/>
      <c r="V3" s="77"/>
      <c r="W3" s="3"/>
      <c r="X3" s="77"/>
      <c r="Y3" s="77"/>
    </row>
    <row r="4" spans="1:25" s="10" customFormat="1" ht="24.95" customHeight="1" x14ac:dyDescent="0.2">
      <c r="A4" s="9"/>
      <c r="B4" s="100" t="s">
        <v>0</v>
      </c>
      <c r="C4" s="102" t="s">
        <v>12</v>
      </c>
      <c r="D4" s="104" t="s">
        <v>78</v>
      </c>
      <c r="E4" s="105"/>
      <c r="F4" s="105"/>
      <c r="G4" s="105"/>
      <c r="H4" s="105"/>
      <c r="I4" s="105"/>
      <c r="J4" s="105"/>
      <c r="K4" s="105"/>
      <c r="L4" s="105"/>
      <c r="M4" s="105"/>
      <c r="N4" s="105"/>
      <c r="O4" s="105"/>
      <c r="P4" s="105"/>
      <c r="Q4" s="106"/>
      <c r="R4" s="96" t="s">
        <v>79</v>
      </c>
      <c r="S4" s="97"/>
      <c r="T4" s="96" t="s">
        <v>75</v>
      </c>
      <c r="U4" s="97"/>
      <c r="V4" s="96" t="s">
        <v>13</v>
      </c>
      <c r="W4" s="97"/>
      <c r="X4" s="87" t="s">
        <v>16</v>
      </c>
      <c r="Y4" s="89" t="s">
        <v>14</v>
      </c>
    </row>
    <row r="5" spans="1:25"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98"/>
      <c r="W5" s="99"/>
      <c r="X5" s="88"/>
      <c r="Y5" s="90"/>
    </row>
    <row r="6" spans="1:25"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78" t="s">
        <v>8</v>
      </c>
      <c r="S6" s="16" t="s">
        <v>80</v>
      </c>
      <c r="T6" s="12" t="s">
        <v>8</v>
      </c>
      <c r="U6" s="16" t="s">
        <v>80</v>
      </c>
      <c r="V6" s="14" t="s">
        <v>8</v>
      </c>
      <c r="W6" s="16" t="s">
        <v>80</v>
      </c>
      <c r="X6" s="17"/>
      <c r="Y6" s="18"/>
    </row>
    <row r="7" spans="1:25" s="20" customFormat="1" ht="15" customHeight="1" x14ac:dyDescent="0.2">
      <c r="A7" s="19" t="s">
        <v>81</v>
      </c>
      <c r="B7" s="52" t="s">
        <v>11</v>
      </c>
      <c r="C7" s="53">
        <f>D7+F7+H7+J7+L7+N7+P7</f>
        <v>5801</v>
      </c>
      <c r="D7" s="54">
        <v>89</v>
      </c>
      <c r="E7" s="55">
        <v>1.534</v>
      </c>
      <c r="F7" s="56">
        <v>24</v>
      </c>
      <c r="G7" s="55">
        <v>0.41370000000000001</v>
      </c>
      <c r="H7" s="56">
        <v>1949</v>
      </c>
      <c r="I7" s="55">
        <v>33.597700000000003</v>
      </c>
      <c r="J7" s="56">
        <v>1758</v>
      </c>
      <c r="K7" s="55">
        <v>30.305</v>
      </c>
      <c r="L7" s="56">
        <v>1782</v>
      </c>
      <c r="M7" s="55">
        <v>30.719000000000001</v>
      </c>
      <c r="N7" s="57">
        <v>7</v>
      </c>
      <c r="O7" s="55">
        <v>0.12067</v>
      </c>
      <c r="P7" s="58">
        <v>192</v>
      </c>
      <c r="Q7" s="59">
        <v>3.3098000000000001</v>
      </c>
      <c r="R7" s="56">
        <v>2173</v>
      </c>
      <c r="S7" s="82">
        <v>37.459000000000003</v>
      </c>
      <c r="T7" s="60">
        <v>171</v>
      </c>
      <c r="U7" s="59">
        <v>2.9478</v>
      </c>
      <c r="V7" s="60">
        <v>519</v>
      </c>
      <c r="W7" s="82">
        <v>8.9466999999999999</v>
      </c>
      <c r="X7" s="67">
        <v>96360</v>
      </c>
      <c r="Y7" s="68">
        <v>97.603999999999999</v>
      </c>
    </row>
    <row r="8" spans="1:25" s="20" customFormat="1" ht="15" customHeight="1" x14ac:dyDescent="0.2">
      <c r="A8" s="19" t="s">
        <v>17</v>
      </c>
      <c r="B8" s="21" t="s">
        <v>20</v>
      </c>
      <c r="C8" s="22">
        <f t="shared" ref="C8:C58" si="0">D8+F8+H8+J8+L8+N8+P8</f>
        <v>51</v>
      </c>
      <c r="D8" s="23">
        <v>0</v>
      </c>
      <c r="E8" s="24">
        <v>0</v>
      </c>
      <c r="F8" s="25">
        <v>0</v>
      </c>
      <c r="G8" s="24">
        <v>0</v>
      </c>
      <c r="H8" s="30">
        <v>2</v>
      </c>
      <c r="I8" s="24">
        <v>3.9216000000000002</v>
      </c>
      <c r="J8" s="25">
        <v>29</v>
      </c>
      <c r="K8" s="24">
        <v>56.863</v>
      </c>
      <c r="L8" s="25">
        <v>20</v>
      </c>
      <c r="M8" s="24">
        <v>39.216000000000001</v>
      </c>
      <c r="N8" s="25">
        <v>0</v>
      </c>
      <c r="O8" s="24">
        <v>0</v>
      </c>
      <c r="P8" s="32">
        <v>0</v>
      </c>
      <c r="Q8" s="27">
        <v>0</v>
      </c>
      <c r="R8" s="25">
        <v>16</v>
      </c>
      <c r="S8" s="73">
        <v>31.373000000000001</v>
      </c>
      <c r="T8" s="23">
        <v>0</v>
      </c>
      <c r="U8" s="27">
        <v>0</v>
      </c>
      <c r="V8" s="31">
        <v>0</v>
      </c>
      <c r="W8" s="73">
        <v>0</v>
      </c>
      <c r="X8" s="28">
        <v>1400</v>
      </c>
      <c r="Y8" s="29">
        <v>100</v>
      </c>
    </row>
    <row r="9" spans="1:25" s="20" customFormat="1" ht="15" customHeight="1" x14ac:dyDescent="0.2">
      <c r="A9" s="19" t="s">
        <v>17</v>
      </c>
      <c r="B9" s="61" t="s">
        <v>19</v>
      </c>
      <c r="C9" s="53">
        <f t="shared" si="0"/>
        <v>2</v>
      </c>
      <c r="D9" s="54">
        <v>0</v>
      </c>
      <c r="E9" s="55">
        <v>0</v>
      </c>
      <c r="F9" s="56">
        <v>1</v>
      </c>
      <c r="G9" s="55">
        <v>50</v>
      </c>
      <c r="H9" s="56">
        <v>0</v>
      </c>
      <c r="I9" s="55">
        <v>0</v>
      </c>
      <c r="J9" s="57">
        <v>0</v>
      </c>
      <c r="K9" s="55">
        <v>0</v>
      </c>
      <c r="L9" s="57">
        <v>1</v>
      </c>
      <c r="M9" s="55">
        <v>50</v>
      </c>
      <c r="N9" s="56">
        <v>0</v>
      </c>
      <c r="O9" s="55">
        <v>0</v>
      </c>
      <c r="P9" s="62">
        <v>0</v>
      </c>
      <c r="Q9" s="59">
        <v>0</v>
      </c>
      <c r="R9" s="56">
        <v>2</v>
      </c>
      <c r="S9" s="82">
        <v>100</v>
      </c>
      <c r="T9" s="63">
        <v>0</v>
      </c>
      <c r="U9" s="59">
        <v>0</v>
      </c>
      <c r="V9" s="63">
        <v>1</v>
      </c>
      <c r="W9" s="82">
        <v>50</v>
      </c>
      <c r="X9" s="67">
        <v>503</v>
      </c>
      <c r="Y9" s="68">
        <v>100</v>
      </c>
    </row>
    <row r="10" spans="1:25" s="20" customFormat="1" ht="15" customHeight="1" x14ac:dyDescent="0.2">
      <c r="A10" s="19" t="s">
        <v>17</v>
      </c>
      <c r="B10" s="21" t="s">
        <v>22</v>
      </c>
      <c r="C10" s="22">
        <f t="shared" si="0"/>
        <v>7</v>
      </c>
      <c r="D10" s="31">
        <v>2</v>
      </c>
      <c r="E10" s="24">
        <v>28.571000000000002</v>
      </c>
      <c r="F10" s="25">
        <v>0</v>
      </c>
      <c r="G10" s="24">
        <v>0</v>
      </c>
      <c r="H10" s="30">
        <v>2</v>
      </c>
      <c r="I10" s="24">
        <v>28.571400000000001</v>
      </c>
      <c r="J10" s="25">
        <v>1</v>
      </c>
      <c r="K10" s="24">
        <v>14.286</v>
      </c>
      <c r="L10" s="30">
        <v>2</v>
      </c>
      <c r="M10" s="24">
        <v>28.571000000000002</v>
      </c>
      <c r="N10" s="30">
        <v>0</v>
      </c>
      <c r="O10" s="24">
        <v>0</v>
      </c>
      <c r="P10" s="26">
        <v>0</v>
      </c>
      <c r="Q10" s="27">
        <v>0</v>
      </c>
      <c r="R10" s="25">
        <v>6</v>
      </c>
      <c r="S10" s="73">
        <v>85.713999999999999</v>
      </c>
      <c r="T10" s="31">
        <v>0</v>
      </c>
      <c r="U10" s="27">
        <v>0</v>
      </c>
      <c r="V10" s="31">
        <v>0</v>
      </c>
      <c r="W10" s="73">
        <v>0</v>
      </c>
      <c r="X10" s="28">
        <v>1977</v>
      </c>
      <c r="Y10" s="29">
        <v>100</v>
      </c>
    </row>
    <row r="11" spans="1:25" s="20" customFormat="1" ht="15" customHeight="1" x14ac:dyDescent="0.2">
      <c r="A11" s="19" t="s">
        <v>17</v>
      </c>
      <c r="B11" s="61" t="s">
        <v>21</v>
      </c>
      <c r="C11" s="53">
        <f t="shared" si="0"/>
        <v>70</v>
      </c>
      <c r="D11" s="54">
        <v>0</v>
      </c>
      <c r="E11" s="55">
        <v>0</v>
      </c>
      <c r="F11" s="57">
        <v>0</v>
      </c>
      <c r="G11" s="55">
        <v>0</v>
      </c>
      <c r="H11" s="56">
        <v>3</v>
      </c>
      <c r="I11" s="55">
        <v>4.2857000000000003</v>
      </c>
      <c r="J11" s="56">
        <v>25</v>
      </c>
      <c r="K11" s="55">
        <v>35.713999999999999</v>
      </c>
      <c r="L11" s="56">
        <v>41</v>
      </c>
      <c r="M11" s="55">
        <v>58.570999999999998</v>
      </c>
      <c r="N11" s="56">
        <v>0</v>
      </c>
      <c r="O11" s="55">
        <v>0</v>
      </c>
      <c r="P11" s="62">
        <v>1</v>
      </c>
      <c r="Q11" s="59">
        <v>1.4286000000000001</v>
      </c>
      <c r="R11" s="56">
        <v>26</v>
      </c>
      <c r="S11" s="82">
        <v>37.143000000000001</v>
      </c>
      <c r="T11" s="63">
        <v>1</v>
      </c>
      <c r="U11" s="59">
        <v>1.4286000000000001</v>
      </c>
      <c r="V11" s="54">
        <v>0</v>
      </c>
      <c r="W11" s="82">
        <v>0</v>
      </c>
      <c r="X11" s="67">
        <v>1092</v>
      </c>
      <c r="Y11" s="68">
        <v>100</v>
      </c>
    </row>
    <row r="12" spans="1:25" s="20" customFormat="1" ht="15" customHeight="1" x14ac:dyDescent="0.2">
      <c r="A12" s="19" t="s">
        <v>17</v>
      </c>
      <c r="B12" s="21" t="s">
        <v>23</v>
      </c>
      <c r="C12" s="22">
        <f t="shared" si="0"/>
        <v>194</v>
      </c>
      <c r="D12" s="23">
        <v>3</v>
      </c>
      <c r="E12" s="24">
        <v>1.546</v>
      </c>
      <c r="F12" s="30">
        <v>9</v>
      </c>
      <c r="G12" s="24">
        <v>4.6391999999999998</v>
      </c>
      <c r="H12" s="25">
        <v>85</v>
      </c>
      <c r="I12" s="24">
        <v>43.814399999999999</v>
      </c>
      <c r="J12" s="25">
        <v>35</v>
      </c>
      <c r="K12" s="24">
        <v>18.041</v>
      </c>
      <c r="L12" s="25">
        <v>41</v>
      </c>
      <c r="M12" s="24">
        <v>21.134</v>
      </c>
      <c r="N12" s="30">
        <v>1</v>
      </c>
      <c r="O12" s="24">
        <v>0.51546000000000003</v>
      </c>
      <c r="P12" s="32">
        <v>20</v>
      </c>
      <c r="Q12" s="27">
        <v>10.3093</v>
      </c>
      <c r="R12" s="25">
        <v>68</v>
      </c>
      <c r="S12" s="73">
        <v>35.052</v>
      </c>
      <c r="T12" s="31">
        <v>6</v>
      </c>
      <c r="U12" s="27">
        <v>3.0928</v>
      </c>
      <c r="V12" s="23">
        <v>17</v>
      </c>
      <c r="W12" s="73">
        <v>8.7629000000000001</v>
      </c>
      <c r="X12" s="28">
        <v>10138</v>
      </c>
      <c r="Y12" s="29">
        <v>100</v>
      </c>
    </row>
    <row r="13" spans="1:25" s="20" customFormat="1" ht="15" customHeight="1" x14ac:dyDescent="0.2">
      <c r="A13" s="19" t="s">
        <v>17</v>
      </c>
      <c r="B13" s="61" t="s">
        <v>24</v>
      </c>
      <c r="C13" s="53">
        <f t="shared" si="0"/>
        <v>71</v>
      </c>
      <c r="D13" s="54">
        <v>0</v>
      </c>
      <c r="E13" s="55">
        <v>0</v>
      </c>
      <c r="F13" s="57">
        <v>1</v>
      </c>
      <c r="G13" s="55">
        <v>1.4085000000000001</v>
      </c>
      <c r="H13" s="56">
        <v>37</v>
      </c>
      <c r="I13" s="55">
        <v>52.112699999999997</v>
      </c>
      <c r="J13" s="57">
        <v>15</v>
      </c>
      <c r="K13" s="55">
        <v>21.126999999999999</v>
      </c>
      <c r="L13" s="56">
        <v>17</v>
      </c>
      <c r="M13" s="55">
        <v>23.943999999999999</v>
      </c>
      <c r="N13" s="56">
        <v>1</v>
      </c>
      <c r="O13" s="55">
        <v>1.40845</v>
      </c>
      <c r="P13" s="58">
        <v>0</v>
      </c>
      <c r="Q13" s="59">
        <v>0</v>
      </c>
      <c r="R13" s="56">
        <v>23</v>
      </c>
      <c r="S13" s="82">
        <v>32.393999999999998</v>
      </c>
      <c r="T13" s="54">
        <v>0</v>
      </c>
      <c r="U13" s="59">
        <v>0</v>
      </c>
      <c r="V13" s="63">
        <v>1</v>
      </c>
      <c r="W13" s="82">
        <v>1.4085000000000001</v>
      </c>
      <c r="X13" s="67">
        <v>1868</v>
      </c>
      <c r="Y13" s="68">
        <v>91.328000000000003</v>
      </c>
    </row>
    <row r="14" spans="1:25" s="20" customFormat="1" ht="15" customHeight="1" x14ac:dyDescent="0.2">
      <c r="A14" s="19" t="s">
        <v>17</v>
      </c>
      <c r="B14" s="21" t="s">
        <v>25</v>
      </c>
      <c r="C14" s="33">
        <f t="shared" si="0"/>
        <v>6</v>
      </c>
      <c r="D14" s="23">
        <v>0</v>
      </c>
      <c r="E14" s="24">
        <v>0</v>
      </c>
      <c r="F14" s="25">
        <v>0</v>
      </c>
      <c r="G14" s="24">
        <v>0</v>
      </c>
      <c r="H14" s="30">
        <v>2</v>
      </c>
      <c r="I14" s="24">
        <v>33.333300000000001</v>
      </c>
      <c r="J14" s="30">
        <v>4</v>
      </c>
      <c r="K14" s="24">
        <v>66.667000000000002</v>
      </c>
      <c r="L14" s="30">
        <v>0</v>
      </c>
      <c r="M14" s="24">
        <v>0</v>
      </c>
      <c r="N14" s="25">
        <v>0</v>
      </c>
      <c r="O14" s="24">
        <v>0</v>
      </c>
      <c r="P14" s="26">
        <v>0</v>
      </c>
      <c r="Q14" s="27">
        <v>0</v>
      </c>
      <c r="R14" s="25">
        <v>5</v>
      </c>
      <c r="S14" s="73">
        <v>83.332999999999998</v>
      </c>
      <c r="T14" s="31">
        <v>1</v>
      </c>
      <c r="U14" s="27">
        <v>16.666699999999999</v>
      </c>
      <c r="V14" s="23">
        <v>1</v>
      </c>
      <c r="W14" s="73">
        <v>16.666699999999999</v>
      </c>
      <c r="X14" s="28">
        <v>1238</v>
      </c>
      <c r="Y14" s="29">
        <v>100</v>
      </c>
    </row>
    <row r="15" spans="1:25"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56">
        <v>0</v>
      </c>
      <c r="S15" s="82">
        <v>0</v>
      </c>
      <c r="T15" s="63">
        <v>0</v>
      </c>
      <c r="U15" s="59">
        <v>0</v>
      </c>
      <c r="V15" s="54">
        <v>0</v>
      </c>
      <c r="W15" s="82">
        <v>0</v>
      </c>
      <c r="X15" s="67">
        <v>235</v>
      </c>
      <c r="Y15" s="68">
        <v>100</v>
      </c>
    </row>
    <row r="16" spans="1:25" s="20" customFormat="1" ht="15" customHeight="1" x14ac:dyDescent="0.2">
      <c r="A16" s="19" t="s">
        <v>17</v>
      </c>
      <c r="B16" s="21" t="s">
        <v>26</v>
      </c>
      <c r="C16" s="33">
        <f t="shared" si="0"/>
        <v>1</v>
      </c>
      <c r="D16" s="31">
        <v>0</v>
      </c>
      <c r="E16" s="24">
        <v>0</v>
      </c>
      <c r="F16" s="30">
        <v>0</v>
      </c>
      <c r="G16" s="24">
        <v>0</v>
      </c>
      <c r="H16" s="25">
        <v>0</v>
      </c>
      <c r="I16" s="24">
        <v>0</v>
      </c>
      <c r="J16" s="30">
        <v>1</v>
      </c>
      <c r="K16" s="24">
        <v>100</v>
      </c>
      <c r="L16" s="25">
        <v>0</v>
      </c>
      <c r="M16" s="24">
        <v>0</v>
      </c>
      <c r="N16" s="30">
        <v>0</v>
      </c>
      <c r="O16" s="24">
        <v>0</v>
      </c>
      <c r="P16" s="26">
        <v>0</v>
      </c>
      <c r="Q16" s="27">
        <v>0</v>
      </c>
      <c r="R16" s="25">
        <v>0</v>
      </c>
      <c r="S16" s="73">
        <v>0</v>
      </c>
      <c r="T16" s="23">
        <v>0</v>
      </c>
      <c r="U16" s="27">
        <v>0</v>
      </c>
      <c r="V16" s="23">
        <v>0</v>
      </c>
      <c r="W16" s="73">
        <v>0</v>
      </c>
      <c r="X16" s="28">
        <v>221</v>
      </c>
      <c r="Y16" s="29">
        <v>100</v>
      </c>
    </row>
    <row r="17" spans="1:25" s="20" customFormat="1" ht="15" customHeight="1" x14ac:dyDescent="0.2">
      <c r="A17" s="19" t="s">
        <v>17</v>
      </c>
      <c r="B17" s="61" t="s">
        <v>28</v>
      </c>
      <c r="C17" s="53">
        <f t="shared" si="0"/>
        <v>198</v>
      </c>
      <c r="D17" s="54">
        <v>1</v>
      </c>
      <c r="E17" s="55">
        <v>0.505</v>
      </c>
      <c r="F17" s="57">
        <v>0</v>
      </c>
      <c r="G17" s="55">
        <v>0</v>
      </c>
      <c r="H17" s="56">
        <v>9</v>
      </c>
      <c r="I17" s="55">
        <v>4.5454999999999997</v>
      </c>
      <c r="J17" s="57">
        <v>37</v>
      </c>
      <c r="K17" s="55">
        <v>18.687000000000001</v>
      </c>
      <c r="L17" s="57">
        <v>147</v>
      </c>
      <c r="M17" s="55">
        <v>74.242000000000004</v>
      </c>
      <c r="N17" s="57">
        <v>0</v>
      </c>
      <c r="O17" s="55">
        <v>0</v>
      </c>
      <c r="P17" s="62">
        <v>4</v>
      </c>
      <c r="Q17" s="59">
        <v>2.0202</v>
      </c>
      <c r="R17" s="56">
        <v>70</v>
      </c>
      <c r="S17" s="82">
        <v>35.353999999999999</v>
      </c>
      <c r="T17" s="54">
        <v>1</v>
      </c>
      <c r="U17" s="59">
        <v>0.50509999999999999</v>
      </c>
      <c r="V17" s="54">
        <v>2</v>
      </c>
      <c r="W17" s="82">
        <v>1.0101</v>
      </c>
      <c r="X17" s="67">
        <v>3952</v>
      </c>
      <c r="Y17" s="68">
        <v>100</v>
      </c>
    </row>
    <row r="18" spans="1:25" s="20" customFormat="1" ht="15" customHeight="1" x14ac:dyDescent="0.2">
      <c r="A18" s="19" t="s">
        <v>17</v>
      </c>
      <c r="B18" s="21" t="s">
        <v>29</v>
      </c>
      <c r="C18" s="22">
        <f t="shared" si="0"/>
        <v>389</v>
      </c>
      <c r="D18" s="31">
        <v>0</v>
      </c>
      <c r="E18" s="24">
        <v>0</v>
      </c>
      <c r="F18" s="25">
        <v>1</v>
      </c>
      <c r="G18" s="24">
        <v>0.2571</v>
      </c>
      <c r="H18" s="25">
        <v>4</v>
      </c>
      <c r="I18" s="24">
        <v>1.0283</v>
      </c>
      <c r="J18" s="25">
        <v>333</v>
      </c>
      <c r="K18" s="24">
        <v>85.603999999999999</v>
      </c>
      <c r="L18" s="25">
        <v>47</v>
      </c>
      <c r="M18" s="24">
        <v>12.082000000000001</v>
      </c>
      <c r="N18" s="25">
        <v>0</v>
      </c>
      <c r="O18" s="24">
        <v>0</v>
      </c>
      <c r="P18" s="26">
        <v>4</v>
      </c>
      <c r="Q18" s="27">
        <v>1.0283</v>
      </c>
      <c r="R18" s="25">
        <v>216</v>
      </c>
      <c r="S18" s="73">
        <v>55.527000000000001</v>
      </c>
      <c r="T18" s="31">
        <v>0</v>
      </c>
      <c r="U18" s="27">
        <v>0</v>
      </c>
      <c r="V18" s="23">
        <v>1</v>
      </c>
      <c r="W18" s="73">
        <v>0.2571</v>
      </c>
      <c r="X18" s="28">
        <v>2407</v>
      </c>
      <c r="Y18" s="29">
        <v>100</v>
      </c>
    </row>
    <row r="19" spans="1:25"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6">
        <v>0</v>
      </c>
      <c r="S19" s="82">
        <v>0</v>
      </c>
      <c r="T19" s="54">
        <v>0</v>
      </c>
      <c r="U19" s="59">
        <v>0</v>
      </c>
      <c r="V19" s="54">
        <v>0</v>
      </c>
      <c r="W19" s="82">
        <v>0</v>
      </c>
      <c r="X19" s="67">
        <v>290</v>
      </c>
      <c r="Y19" s="68">
        <v>100</v>
      </c>
    </row>
    <row r="20" spans="1:25" s="20" customFormat="1" ht="15" customHeight="1" x14ac:dyDescent="0.2">
      <c r="A20" s="19" t="s">
        <v>17</v>
      </c>
      <c r="B20" s="21" t="s">
        <v>32</v>
      </c>
      <c r="C20" s="33">
        <f t="shared" si="0"/>
        <v>13</v>
      </c>
      <c r="D20" s="31">
        <v>5</v>
      </c>
      <c r="E20" s="24">
        <v>38.462000000000003</v>
      </c>
      <c r="F20" s="30">
        <v>0</v>
      </c>
      <c r="G20" s="24">
        <v>0</v>
      </c>
      <c r="H20" s="25">
        <v>2</v>
      </c>
      <c r="I20" s="24">
        <v>15.384600000000001</v>
      </c>
      <c r="J20" s="30">
        <v>1</v>
      </c>
      <c r="K20" s="24">
        <v>7.6920000000000002</v>
      </c>
      <c r="L20" s="30">
        <v>5</v>
      </c>
      <c r="M20" s="24">
        <v>38.462000000000003</v>
      </c>
      <c r="N20" s="30">
        <v>0</v>
      </c>
      <c r="O20" s="24">
        <v>0</v>
      </c>
      <c r="P20" s="26">
        <v>0</v>
      </c>
      <c r="Q20" s="27">
        <v>0</v>
      </c>
      <c r="R20" s="25">
        <v>4</v>
      </c>
      <c r="S20" s="73">
        <v>30.768999999999998</v>
      </c>
      <c r="T20" s="31">
        <v>1</v>
      </c>
      <c r="U20" s="27">
        <v>7.6923000000000004</v>
      </c>
      <c r="V20" s="23">
        <v>1</v>
      </c>
      <c r="W20" s="73">
        <v>7.6923000000000004</v>
      </c>
      <c r="X20" s="28">
        <v>720</v>
      </c>
      <c r="Y20" s="29">
        <v>100</v>
      </c>
    </row>
    <row r="21" spans="1:25" s="20" customFormat="1" ht="15" customHeight="1" x14ac:dyDescent="0.2">
      <c r="A21" s="19" t="s">
        <v>17</v>
      </c>
      <c r="B21" s="61" t="s">
        <v>33</v>
      </c>
      <c r="C21" s="53">
        <f t="shared" si="0"/>
        <v>235</v>
      </c>
      <c r="D21" s="63">
        <v>1</v>
      </c>
      <c r="E21" s="55">
        <v>0.42599999999999999</v>
      </c>
      <c r="F21" s="56">
        <v>4</v>
      </c>
      <c r="G21" s="55">
        <v>1.7020999999999999</v>
      </c>
      <c r="H21" s="57">
        <v>43</v>
      </c>
      <c r="I21" s="55">
        <v>18.297899999999998</v>
      </c>
      <c r="J21" s="56">
        <v>89</v>
      </c>
      <c r="K21" s="55">
        <v>37.872</v>
      </c>
      <c r="L21" s="56">
        <v>86</v>
      </c>
      <c r="M21" s="55">
        <v>36.595999999999997</v>
      </c>
      <c r="N21" s="56">
        <v>0</v>
      </c>
      <c r="O21" s="55">
        <v>0</v>
      </c>
      <c r="P21" s="62">
        <v>12</v>
      </c>
      <c r="Q21" s="59">
        <v>5.1063999999999998</v>
      </c>
      <c r="R21" s="56">
        <v>76</v>
      </c>
      <c r="S21" s="82">
        <v>32.340000000000003</v>
      </c>
      <c r="T21" s="54">
        <v>6</v>
      </c>
      <c r="U21" s="59">
        <v>2.5531999999999999</v>
      </c>
      <c r="V21" s="63">
        <v>12</v>
      </c>
      <c r="W21" s="82">
        <v>5.1063999999999998</v>
      </c>
      <c r="X21" s="67">
        <v>4081</v>
      </c>
      <c r="Y21" s="68">
        <v>99.706000000000003</v>
      </c>
    </row>
    <row r="22" spans="1:25" s="20" customFormat="1" ht="15" customHeight="1" x14ac:dyDescent="0.2">
      <c r="A22" s="19" t="s">
        <v>17</v>
      </c>
      <c r="B22" s="21" t="s">
        <v>34</v>
      </c>
      <c r="C22" s="22">
        <f t="shared" si="0"/>
        <v>130</v>
      </c>
      <c r="D22" s="23">
        <v>0</v>
      </c>
      <c r="E22" s="24">
        <v>0</v>
      </c>
      <c r="F22" s="30">
        <v>0</v>
      </c>
      <c r="G22" s="24">
        <v>0</v>
      </c>
      <c r="H22" s="30">
        <v>5</v>
      </c>
      <c r="I22" s="24">
        <v>3.8462000000000001</v>
      </c>
      <c r="J22" s="25">
        <v>36</v>
      </c>
      <c r="K22" s="24">
        <v>27.692</v>
      </c>
      <c r="L22" s="25">
        <v>71</v>
      </c>
      <c r="M22" s="24">
        <v>54.615000000000002</v>
      </c>
      <c r="N22" s="25">
        <v>1</v>
      </c>
      <c r="O22" s="24">
        <v>0.76922999999999997</v>
      </c>
      <c r="P22" s="32">
        <v>17</v>
      </c>
      <c r="Q22" s="27">
        <v>13.0769</v>
      </c>
      <c r="R22" s="25">
        <v>73</v>
      </c>
      <c r="S22" s="73">
        <v>56.154000000000003</v>
      </c>
      <c r="T22" s="31">
        <v>0</v>
      </c>
      <c r="U22" s="27">
        <v>0</v>
      </c>
      <c r="V22" s="31">
        <v>11</v>
      </c>
      <c r="W22" s="73">
        <v>8.4614999999999991</v>
      </c>
      <c r="X22" s="28">
        <v>1879</v>
      </c>
      <c r="Y22" s="29">
        <v>100</v>
      </c>
    </row>
    <row r="23" spans="1:25" s="20" customFormat="1" ht="15" customHeight="1" x14ac:dyDescent="0.2">
      <c r="A23" s="19" t="s">
        <v>17</v>
      </c>
      <c r="B23" s="61" t="s">
        <v>31</v>
      </c>
      <c r="C23" s="53">
        <f t="shared" si="0"/>
        <v>35</v>
      </c>
      <c r="D23" s="54">
        <v>0</v>
      </c>
      <c r="E23" s="55">
        <v>0</v>
      </c>
      <c r="F23" s="56">
        <v>0</v>
      </c>
      <c r="G23" s="55">
        <v>0</v>
      </c>
      <c r="H23" s="56">
        <v>0</v>
      </c>
      <c r="I23" s="55">
        <v>0</v>
      </c>
      <c r="J23" s="56">
        <v>13</v>
      </c>
      <c r="K23" s="55">
        <v>37.143000000000001</v>
      </c>
      <c r="L23" s="56">
        <v>22</v>
      </c>
      <c r="M23" s="55">
        <v>62.856999999999999</v>
      </c>
      <c r="N23" s="56">
        <v>0</v>
      </c>
      <c r="O23" s="55">
        <v>0</v>
      </c>
      <c r="P23" s="62">
        <v>0</v>
      </c>
      <c r="Q23" s="59">
        <v>0</v>
      </c>
      <c r="R23" s="56">
        <v>29</v>
      </c>
      <c r="S23" s="82">
        <v>82.856999999999999</v>
      </c>
      <c r="T23" s="63">
        <v>0</v>
      </c>
      <c r="U23" s="59">
        <v>0</v>
      </c>
      <c r="V23" s="54">
        <v>0</v>
      </c>
      <c r="W23" s="82">
        <v>0</v>
      </c>
      <c r="X23" s="67">
        <v>1365</v>
      </c>
      <c r="Y23" s="68">
        <v>100</v>
      </c>
    </row>
    <row r="24" spans="1:25" s="20" customFormat="1" ht="15" customHeight="1" x14ac:dyDescent="0.2">
      <c r="A24" s="19" t="s">
        <v>17</v>
      </c>
      <c r="B24" s="21" t="s">
        <v>35</v>
      </c>
      <c r="C24" s="22">
        <f t="shared" si="0"/>
        <v>369</v>
      </c>
      <c r="D24" s="31">
        <v>4</v>
      </c>
      <c r="E24" s="24">
        <v>1.0840000000000001</v>
      </c>
      <c r="F24" s="25">
        <v>0</v>
      </c>
      <c r="G24" s="24">
        <v>0</v>
      </c>
      <c r="H24" s="30">
        <v>73</v>
      </c>
      <c r="I24" s="24">
        <v>19.783200000000001</v>
      </c>
      <c r="J24" s="25">
        <v>52</v>
      </c>
      <c r="K24" s="24">
        <v>14.092000000000001</v>
      </c>
      <c r="L24" s="25">
        <v>199</v>
      </c>
      <c r="M24" s="24">
        <v>53.93</v>
      </c>
      <c r="N24" s="25">
        <v>2</v>
      </c>
      <c r="O24" s="24">
        <v>0.54200999999999999</v>
      </c>
      <c r="P24" s="32">
        <v>39</v>
      </c>
      <c r="Q24" s="27">
        <v>10.569100000000001</v>
      </c>
      <c r="R24" s="25">
        <v>130</v>
      </c>
      <c r="S24" s="73">
        <v>35.229999999999997</v>
      </c>
      <c r="T24" s="31">
        <v>2</v>
      </c>
      <c r="U24" s="27">
        <v>0.54200000000000004</v>
      </c>
      <c r="V24" s="23">
        <v>14</v>
      </c>
      <c r="W24" s="73">
        <v>3.794</v>
      </c>
      <c r="X24" s="28">
        <v>1356</v>
      </c>
      <c r="Y24" s="29">
        <v>100</v>
      </c>
    </row>
    <row r="25" spans="1:25" s="20" customFormat="1" ht="15" customHeight="1" x14ac:dyDescent="0.2">
      <c r="A25" s="19" t="s">
        <v>17</v>
      </c>
      <c r="B25" s="61" t="s">
        <v>36</v>
      </c>
      <c r="C25" s="64">
        <f t="shared" si="0"/>
        <v>1</v>
      </c>
      <c r="D25" s="54">
        <v>0</v>
      </c>
      <c r="E25" s="55">
        <v>0</v>
      </c>
      <c r="F25" s="56">
        <v>0</v>
      </c>
      <c r="G25" s="55">
        <v>0</v>
      </c>
      <c r="H25" s="56">
        <v>0</v>
      </c>
      <c r="I25" s="55">
        <v>0</v>
      </c>
      <c r="J25" s="56">
        <v>0</v>
      </c>
      <c r="K25" s="55">
        <v>0</v>
      </c>
      <c r="L25" s="57">
        <v>1</v>
      </c>
      <c r="M25" s="55">
        <v>100</v>
      </c>
      <c r="N25" s="56">
        <v>0</v>
      </c>
      <c r="O25" s="55">
        <v>0</v>
      </c>
      <c r="P25" s="62">
        <v>0</v>
      </c>
      <c r="Q25" s="59">
        <v>0</v>
      </c>
      <c r="R25" s="56">
        <v>1</v>
      </c>
      <c r="S25" s="82">
        <v>100</v>
      </c>
      <c r="T25" s="54">
        <v>0</v>
      </c>
      <c r="U25" s="59">
        <v>0</v>
      </c>
      <c r="V25" s="54">
        <v>0</v>
      </c>
      <c r="W25" s="82">
        <v>0</v>
      </c>
      <c r="X25" s="67">
        <v>1407</v>
      </c>
      <c r="Y25" s="68">
        <v>100</v>
      </c>
    </row>
    <row r="26" spans="1:25" s="20" customFormat="1" ht="15" customHeight="1" x14ac:dyDescent="0.2">
      <c r="A26" s="19" t="s">
        <v>17</v>
      </c>
      <c r="B26" s="21" t="s">
        <v>37</v>
      </c>
      <c r="C26" s="22">
        <f t="shared" si="0"/>
        <v>5</v>
      </c>
      <c r="D26" s="23">
        <v>0</v>
      </c>
      <c r="E26" s="24">
        <v>0</v>
      </c>
      <c r="F26" s="30">
        <v>0</v>
      </c>
      <c r="G26" s="24">
        <v>0</v>
      </c>
      <c r="H26" s="30">
        <v>0</v>
      </c>
      <c r="I26" s="24">
        <v>0</v>
      </c>
      <c r="J26" s="25">
        <v>5</v>
      </c>
      <c r="K26" s="24">
        <v>100</v>
      </c>
      <c r="L26" s="25">
        <v>0</v>
      </c>
      <c r="M26" s="24">
        <v>0</v>
      </c>
      <c r="N26" s="30">
        <v>0</v>
      </c>
      <c r="O26" s="24">
        <v>0</v>
      </c>
      <c r="P26" s="32">
        <v>0</v>
      </c>
      <c r="Q26" s="27">
        <v>0</v>
      </c>
      <c r="R26" s="25">
        <v>2</v>
      </c>
      <c r="S26" s="73">
        <v>40</v>
      </c>
      <c r="T26" s="23">
        <v>0</v>
      </c>
      <c r="U26" s="27">
        <v>0</v>
      </c>
      <c r="V26" s="23">
        <v>0</v>
      </c>
      <c r="W26" s="73">
        <v>0</v>
      </c>
      <c r="X26" s="28">
        <v>1367</v>
      </c>
      <c r="Y26" s="29">
        <v>100</v>
      </c>
    </row>
    <row r="27" spans="1:25" s="20" customFormat="1" ht="15" customHeight="1" x14ac:dyDescent="0.2">
      <c r="A27" s="19" t="s">
        <v>17</v>
      </c>
      <c r="B27" s="61" t="s">
        <v>40</v>
      </c>
      <c r="C27" s="64">
        <f t="shared" si="0"/>
        <v>10</v>
      </c>
      <c r="D27" s="63">
        <v>0</v>
      </c>
      <c r="E27" s="55">
        <v>0</v>
      </c>
      <c r="F27" s="56">
        <v>0</v>
      </c>
      <c r="G27" s="55">
        <v>0</v>
      </c>
      <c r="H27" s="56">
        <v>0</v>
      </c>
      <c r="I27" s="55">
        <v>0</v>
      </c>
      <c r="J27" s="56">
        <v>0</v>
      </c>
      <c r="K27" s="55">
        <v>0</v>
      </c>
      <c r="L27" s="57">
        <v>10</v>
      </c>
      <c r="M27" s="55">
        <v>100</v>
      </c>
      <c r="N27" s="56">
        <v>0</v>
      </c>
      <c r="O27" s="55">
        <v>0</v>
      </c>
      <c r="P27" s="62">
        <v>0</v>
      </c>
      <c r="Q27" s="59">
        <v>0</v>
      </c>
      <c r="R27" s="56">
        <v>8</v>
      </c>
      <c r="S27" s="82">
        <v>80</v>
      </c>
      <c r="T27" s="63">
        <v>0</v>
      </c>
      <c r="U27" s="59">
        <v>0</v>
      </c>
      <c r="V27" s="54">
        <v>0</v>
      </c>
      <c r="W27" s="82">
        <v>0</v>
      </c>
      <c r="X27" s="67">
        <v>589</v>
      </c>
      <c r="Y27" s="68">
        <v>100</v>
      </c>
    </row>
    <row r="28" spans="1:25" s="20" customFormat="1" ht="15" customHeight="1" x14ac:dyDescent="0.2">
      <c r="A28" s="19" t="s">
        <v>17</v>
      </c>
      <c r="B28" s="21" t="s">
        <v>39</v>
      </c>
      <c r="C28" s="33">
        <f t="shared" si="0"/>
        <v>1</v>
      </c>
      <c r="D28" s="31">
        <v>0</v>
      </c>
      <c r="E28" s="24">
        <v>0</v>
      </c>
      <c r="F28" s="25">
        <v>0</v>
      </c>
      <c r="G28" s="24">
        <v>0</v>
      </c>
      <c r="H28" s="25">
        <v>0</v>
      </c>
      <c r="I28" s="24">
        <v>0</v>
      </c>
      <c r="J28" s="25">
        <v>1</v>
      </c>
      <c r="K28" s="24">
        <v>100</v>
      </c>
      <c r="L28" s="30">
        <v>0</v>
      </c>
      <c r="M28" s="24">
        <v>0</v>
      </c>
      <c r="N28" s="25">
        <v>0</v>
      </c>
      <c r="O28" s="24">
        <v>0</v>
      </c>
      <c r="P28" s="26">
        <v>0</v>
      </c>
      <c r="Q28" s="27">
        <v>0</v>
      </c>
      <c r="R28" s="25">
        <v>1</v>
      </c>
      <c r="S28" s="73">
        <v>100</v>
      </c>
      <c r="T28" s="23">
        <v>0</v>
      </c>
      <c r="U28" s="27">
        <v>0</v>
      </c>
      <c r="V28" s="31">
        <v>0</v>
      </c>
      <c r="W28" s="73">
        <v>0</v>
      </c>
      <c r="X28" s="28">
        <v>1434</v>
      </c>
      <c r="Y28" s="29">
        <v>85.774000000000001</v>
      </c>
    </row>
    <row r="29" spans="1:25" s="20" customFormat="1" ht="15" customHeight="1" x14ac:dyDescent="0.2">
      <c r="A29" s="19" t="s">
        <v>17</v>
      </c>
      <c r="B29" s="61" t="s">
        <v>38</v>
      </c>
      <c r="C29" s="53">
        <f t="shared" si="0"/>
        <v>45</v>
      </c>
      <c r="D29" s="54">
        <v>0</v>
      </c>
      <c r="E29" s="55">
        <v>0</v>
      </c>
      <c r="F29" s="56">
        <v>1</v>
      </c>
      <c r="G29" s="55">
        <v>2.2222</v>
      </c>
      <c r="H29" s="57">
        <v>17</v>
      </c>
      <c r="I29" s="55">
        <v>37.777799999999999</v>
      </c>
      <c r="J29" s="56">
        <v>17</v>
      </c>
      <c r="K29" s="55">
        <v>37.777999999999999</v>
      </c>
      <c r="L29" s="57">
        <v>7</v>
      </c>
      <c r="M29" s="55">
        <v>15.555999999999999</v>
      </c>
      <c r="N29" s="56">
        <v>0</v>
      </c>
      <c r="O29" s="55">
        <v>0</v>
      </c>
      <c r="P29" s="62">
        <v>3</v>
      </c>
      <c r="Q29" s="59">
        <v>6.6666999999999996</v>
      </c>
      <c r="R29" s="56">
        <v>28</v>
      </c>
      <c r="S29" s="82">
        <v>62.222000000000001</v>
      </c>
      <c r="T29" s="54">
        <v>1</v>
      </c>
      <c r="U29" s="59">
        <v>2.2222</v>
      </c>
      <c r="V29" s="54">
        <v>2</v>
      </c>
      <c r="W29" s="82">
        <v>4.4443999999999999</v>
      </c>
      <c r="X29" s="67">
        <v>1873</v>
      </c>
      <c r="Y29" s="68">
        <v>100</v>
      </c>
    </row>
    <row r="30" spans="1:25" s="20" customFormat="1" ht="15" customHeight="1" x14ac:dyDescent="0.2">
      <c r="A30" s="19" t="s">
        <v>17</v>
      </c>
      <c r="B30" s="21" t="s">
        <v>41</v>
      </c>
      <c r="C30" s="22">
        <f t="shared" si="0"/>
        <v>75</v>
      </c>
      <c r="D30" s="31">
        <v>4</v>
      </c>
      <c r="E30" s="24">
        <v>5.3330000000000002</v>
      </c>
      <c r="F30" s="30">
        <v>0</v>
      </c>
      <c r="G30" s="24">
        <v>0</v>
      </c>
      <c r="H30" s="25">
        <v>1</v>
      </c>
      <c r="I30" s="24">
        <v>1.3332999999999999</v>
      </c>
      <c r="J30" s="25">
        <v>30</v>
      </c>
      <c r="K30" s="24">
        <v>40</v>
      </c>
      <c r="L30" s="25">
        <v>38</v>
      </c>
      <c r="M30" s="24">
        <v>50.667000000000002</v>
      </c>
      <c r="N30" s="25">
        <v>0</v>
      </c>
      <c r="O30" s="24">
        <v>0</v>
      </c>
      <c r="P30" s="26">
        <v>2</v>
      </c>
      <c r="Q30" s="27">
        <v>2.6667000000000001</v>
      </c>
      <c r="R30" s="25">
        <v>26</v>
      </c>
      <c r="S30" s="73">
        <v>34.667000000000002</v>
      </c>
      <c r="T30" s="23">
        <v>0</v>
      </c>
      <c r="U30" s="27">
        <v>0</v>
      </c>
      <c r="V30" s="31">
        <v>0</v>
      </c>
      <c r="W30" s="73">
        <v>0</v>
      </c>
      <c r="X30" s="28">
        <v>3616</v>
      </c>
      <c r="Y30" s="29">
        <v>99.971999999999994</v>
      </c>
    </row>
    <row r="31" spans="1:25" s="20" customFormat="1" ht="15" customHeight="1" x14ac:dyDescent="0.2">
      <c r="A31" s="19" t="s">
        <v>17</v>
      </c>
      <c r="B31" s="61" t="s">
        <v>42</v>
      </c>
      <c r="C31" s="64">
        <f t="shared" si="0"/>
        <v>18</v>
      </c>
      <c r="D31" s="54">
        <v>3</v>
      </c>
      <c r="E31" s="55">
        <v>16.667000000000002</v>
      </c>
      <c r="F31" s="57">
        <v>0</v>
      </c>
      <c r="G31" s="55">
        <v>0</v>
      </c>
      <c r="H31" s="56">
        <v>1</v>
      </c>
      <c r="I31" s="55">
        <v>5.5556000000000001</v>
      </c>
      <c r="J31" s="57">
        <v>5</v>
      </c>
      <c r="K31" s="55">
        <v>27.777999999999999</v>
      </c>
      <c r="L31" s="56">
        <v>7</v>
      </c>
      <c r="M31" s="55">
        <v>38.889000000000003</v>
      </c>
      <c r="N31" s="56">
        <v>0</v>
      </c>
      <c r="O31" s="55">
        <v>0</v>
      </c>
      <c r="P31" s="58">
        <v>2</v>
      </c>
      <c r="Q31" s="59">
        <v>11.1111</v>
      </c>
      <c r="R31" s="56">
        <v>11</v>
      </c>
      <c r="S31" s="82">
        <v>61.110999999999997</v>
      </c>
      <c r="T31" s="54">
        <v>0</v>
      </c>
      <c r="U31" s="59">
        <v>0</v>
      </c>
      <c r="V31" s="63">
        <v>0</v>
      </c>
      <c r="W31" s="82">
        <v>0</v>
      </c>
      <c r="X31" s="67">
        <v>2170</v>
      </c>
      <c r="Y31" s="68">
        <v>96.543999999999997</v>
      </c>
    </row>
    <row r="32" spans="1:25" s="20" customFormat="1" ht="15" customHeight="1" x14ac:dyDescent="0.2">
      <c r="A32" s="19" t="s">
        <v>17</v>
      </c>
      <c r="B32" s="21" t="s">
        <v>44</v>
      </c>
      <c r="C32" s="22">
        <f t="shared" si="0"/>
        <v>107</v>
      </c>
      <c r="D32" s="23">
        <v>0</v>
      </c>
      <c r="E32" s="24">
        <v>0</v>
      </c>
      <c r="F32" s="25">
        <v>0</v>
      </c>
      <c r="G32" s="24">
        <v>0</v>
      </c>
      <c r="H32" s="25">
        <v>1</v>
      </c>
      <c r="I32" s="24">
        <v>0.93459999999999999</v>
      </c>
      <c r="J32" s="25">
        <v>80</v>
      </c>
      <c r="K32" s="24">
        <v>74.766000000000005</v>
      </c>
      <c r="L32" s="30">
        <v>26</v>
      </c>
      <c r="M32" s="24">
        <v>24.298999999999999</v>
      </c>
      <c r="N32" s="30">
        <v>0</v>
      </c>
      <c r="O32" s="24">
        <v>0</v>
      </c>
      <c r="P32" s="32">
        <v>0</v>
      </c>
      <c r="Q32" s="27">
        <v>0</v>
      </c>
      <c r="R32" s="25">
        <v>23</v>
      </c>
      <c r="S32" s="73">
        <v>21.495000000000001</v>
      </c>
      <c r="T32" s="31">
        <v>0</v>
      </c>
      <c r="U32" s="27">
        <v>0</v>
      </c>
      <c r="V32" s="23">
        <v>0</v>
      </c>
      <c r="W32" s="73">
        <v>0</v>
      </c>
      <c r="X32" s="28">
        <v>978</v>
      </c>
      <c r="Y32" s="29">
        <v>100</v>
      </c>
    </row>
    <row r="33" spans="1:26" s="20" customFormat="1" ht="15" customHeight="1" x14ac:dyDescent="0.2">
      <c r="A33" s="19" t="s">
        <v>17</v>
      </c>
      <c r="B33" s="61" t="s">
        <v>43</v>
      </c>
      <c r="C33" s="53">
        <f t="shared" si="0"/>
        <v>69</v>
      </c>
      <c r="D33" s="63">
        <v>2</v>
      </c>
      <c r="E33" s="55">
        <v>2.899</v>
      </c>
      <c r="F33" s="56">
        <v>0</v>
      </c>
      <c r="G33" s="55">
        <v>0</v>
      </c>
      <c r="H33" s="57">
        <v>0</v>
      </c>
      <c r="I33" s="55">
        <v>0</v>
      </c>
      <c r="J33" s="56">
        <v>46</v>
      </c>
      <c r="K33" s="55">
        <v>66.667000000000002</v>
      </c>
      <c r="L33" s="56">
        <v>18</v>
      </c>
      <c r="M33" s="55">
        <v>26.087</v>
      </c>
      <c r="N33" s="57">
        <v>0</v>
      </c>
      <c r="O33" s="55">
        <v>0</v>
      </c>
      <c r="P33" s="62">
        <v>3</v>
      </c>
      <c r="Q33" s="59">
        <v>4.3478000000000003</v>
      </c>
      <c r="R33" s="56">
        <v>20</v>
      </c>
      <c r="S33" s="82">
        <v>28.986000000000001</v>
      </c>
      <c r="T33" s="63">
        <v>0</v>
      </c>
      <c r="U33" s="59">
        <v>0</v>
      </c>
      <c r="V33" s="63">
        <v>0</v>
      </c>
      <c r="W33" s="82">
        <v>0</v>
      </c>
      <c r="X33" s="67">
        <v>2372</v>
      </c>
      <c r="Y33" s="68">
        <v>100</v>
      </c>
    </row>
    <row r="34" spans="1:26" s="20" customFormat="1" ht="15" customHeight="1" x14ac:dyDescent="0.2">
      <c r="A34" s="19" t="s">
        <v>17</v>
      </c>
      <c r="B34" s="21" t="s">
        <v>45</v>
      </c>
      <c r="C34" s="33">
        <f t="shared" si="0"/>
        <v>4</v>
      </c>
      <c r="D34" s="23">
        <v>1</v>
      </c>
      <c r="E34" s="24">
        <v>25</v>
      </c>
      <c r="F34" s="25">
        <v>0</v>
      </c>
      <c r="G34" s="24">
        <v>0</v>
      </c>
      <c r="H34" s="30">
        <v>0</v>
      </c>
      <c r="I34" s="24">
        <v>0</v>
      </c>
      <c r="J34" s="25">
        <v>0</v>
      </c>
      <c r="K34" s="24">
        <v>0</v>
      </c>
      <c r="L34" s="30">
        <v>3</v>
      </c>
      <c r="M34" s="24">
        <v>75</v>
      </c>
      <c r="N34" s="30">
        <v>0</v>
      </c>
      <c r="O34" s="24">
        <v>0</v>
      </c>
      <c r="P34" s="26">
        <v>0</v>
      </c>
      <c r="Q34" s="27">
        <v>0</v>
      </c>
      <c r="R34" s="25">
        <v>1</v>
      </c>
      <c r="S34" s="73">
        <v>25</v>
      </c>
      <c r="T34" s="31">
        <v>0</v>
      </c>
      <c r="U34" s="27">
        <v>0</v>
      </c>
      <c r="V34" s="31">
        <v>0</v>
      </c>
      <c r="W34" s="73">
        <v>0</v>
      </c>
      <c r="X34" s="28">
        <v>825</v>
      </c>
      <c r="Y34" s="29">
        <v>100</v>
      </c>
    </row>
    <row r="35" spans="1:26" s="20" customFormat="1" ht="15" customHeight="1" x14ac:dyDescent="0.2">
      <c r="A35" s="19" t="s">
        <v>17</v>
      </c>
      <c r="B35" s="61" t="s">
        <v>48</v>
      </c>
      <c r="C35" s="64">
        <f t="shared" si="0"/>
        <v>24</v>
      </c>
      <c r="D35" s="63">
        <v>2</v>
      </c>
      <c r="E35" s="55">
        <v>8.3330000000000002</v>
      </c>
      <c r="F35" s="56">
        <v>0</v>
      </c>
      <c r="G35" s="55">
        <v>0</v>
      </c>
      <c r="H35" s="57">
        <v>6</v>
      </c>
      <c r="I35" s="55">
        <v>25</v>
      </c>
      <c r="J35" s="56">
        <v>12</v>
      </c>
      <c r="K35" s="55">
        <v>50</v>
      </c>
      <c r="L35" s="57">
        <v>4</v>
      </c>
      <c r="M35" s="55">
        <v>16.667000000000002</v>
      </c>
      <c r="N35" s="56">
        <v>0</v>
      </c>
      <c r="O35" s="55">
        <v>0</v>
      </c>
      <c r="P35" s="62">
        <v>0</v>
      </c>
      <c r="Q35" s="59">
        <v>0</v>
      </c>
      <c r="R35" s="56">
        <v>1</v>
      </c>
      <c r="S35" s="82">
        <v>4.1669999999999998</v>
      </c>
      <c r="T35" s="63">
        <v>0</v>
      </c>
      <c r="U35" s="59">
        <v>0</v>
      </c>
      <c r="V35" s="63">
        <v>2</v>
      </c>
      <c r="W35" s="82">
        <v>8.3332999999999995</v>
      </c>
      <c r="X35" s="67">
        <v>1064</v>
      </c>
      <c r="Y35" s="68">
        <v>100</v>
      </c>
    </row>
    <row r="36" spans="1:26" s="20" customFormat="1" ht="15" customHeight="1" x14ac:dyDescent="0.2">
      <c r="A36" s="19" t="s">
        <v>17</v>
      </c>
      <c r="B36" s="21" t="s">
        <v>52</v>
      </c>
      <c r="C36" s="33">
        <f t="shared" si="0"/>
        <v>29</v>
      </c>
      <c r="D36" s="31">
        <v>1</v>
      </c>
      <c r="E36" s="24">
        <v>3.448</v>
      </c>
      <c r="F36" s="25">
        <v>0</v>
      </c>
      <c r="G36" s="24">
        <v>0</v>
      </c>
      <c r="H36" s="25">
        <v>5</v>
      </c>
      <c r="I36" s="24">
        <v>17.241399999999999</v>
      </c>
      <c r="J36" s="30">
        <v>7</v>
      </c>
      <c r="K36" s="24">
        <v>24.138000000000002</v>
      </c>
      <c r="L36" s="30">
        <v>15</v>
      </c>
      <c r="M36" s="24">
        <v>51.723999999999997</v>
      </c>
      <c r="N36" s="25">
        <v>0</v>
      </c>
      <c r="O36" s="24">
        <v>0</v>
      </c>
      <c r="P36" s="32">
        <v>1</v>
      </c>
      <c r="Q36" s="27">
        <v>3.4483000000000001</v>
      </c>
      <c r="R36" s="25">
        <v>22</v>
      </c>
      <c r="S36" s="73">
        <v>75.861999999999995</v>
      </c>
      <c r="T36" s="31">
        <v>0</v>
      </c>
      <c r="U36" s="27">
        <v>0</v>
      </c>
      <c r="V36" s="23">
        <v>1</v>
      </c>
      <c r="W36" s="73">
        <v>3.4483000000000001</v>
      </c>
      <c r="X36" s="28">
        <v>658</v>
      </c>
      <c r="Y36" s="29">
        <v>100</v>
      </c>
    </row>
    <row r="37" spans="1:26" s="20" customFormat="1" ht="15" customHeight="1" x14ac:dyDescent="0.2">
      <c r="A37" s="19" t="s">
        <v>17</v>
      </c>
      <c r="B37" s="61" t="s">
        <v>49</v>
      </c>
      <c r="C37" s="53">
        <f t="shared" si="0"/>
        <v>1</v>
      </c>
      <c r="D37" s="54">
        <v>0</v>
      </c>
      <c r="E37" s="55">
        <v>0</v>
      </c>
      <c r="F37" s="56">
        <v>0</v>
      </c>
      <c r="G37" s="55">
        <v>0</v>
      </c>
      <c r="H37" s="56">
        <v>0</v>
      </c>
      <c r="I37" s="55">
        <v>0</v>
      </c>
      <c r="J37" s="56">
        <v>0</v>
      </c>
      <c r="K37" s="55">
        <v>0</v>
      </c>
      <c r="L37" s="56">
        <v>1</v>
      </c>
      <c r="M37" s="55">
        <v>100</v>
      </c>
      <c r="N37" s="57">
        <v>0</v>
      </c>
      <c r="O37" s="55">
        <v>0</v>
      </c>
      <c r="P37" s="62">
        <v>0</v>
      </c>
      <c r="Q37" s="59">
        <v>0</v>
      </c>
      <c r="R37" s="56">
        <v>1</v>
      </c>
      <c r="S37" s="82">
        <v>100</v>
      </c>
      <c r="T37" s="63">
        <v>0</v>
      </c>
      <c r="U37" s="59">
        <v>0</v>
      </c>
      <c r="V37" s="54">
        <v>0</v>
      </c>
      <c r="W37" s="82">
        <v>0</v>
      </c>
      <c r="X37" s="67">
        <v>483</v>
      </c>
      <c r="Y37" s="68">
        <v>100</v>
      </c>
    </row>
    <row r="38" spans="1:26" s="20" customFormat="1" ht="15" customHeight="1" x14ac:dyDescent="0.2">
      <c r="A38" s="19" t="s">
        <v>17</v>
      </c>
      <c r="B38" s="21" t="s">
        <v>50</v>
      </c>
      <c r="C38" s="22">
        <f t="shared" si="0"/>
        <v>13</v>
      </c>
      <c r="D38" s="23">
        <v>0</v>
      </c>
      <c r="E38" s="24">
        <v>0</v>
      </c>
      <c r="F38" s="25">
        <v>1</v>
      </c>
      <c r="G38" s="24">
        <v>7.6923000000000004</v>
      </c>
      <c r="H38" s="25">
        <v>2</v>
      </c>
      <c r="I38" s="24">
        <v>15.384600000000001</v>
      </c>
      <c r="J38" s="25">
        <v>6</v>
      </c>
      <c r="K38" s="24">
        <v>46.154000000000003</v>
      </c>
      <c r="L38" s="25">
        <v>4</v>
      </c>
      <c r="M38" s="24">
        <v>30.768999999999998</v>
      </c>
      <c r="N38" s="25">
        <v>0</v>
      </c>
      <c r="O38" s="24">
        <v>0</v>
      </c>
      <c r="P38" s="26">
        <v>0</v>
      </c>
      <c r="Q38" s="27">
        <v>0</v>
      </c>
      <c r="R38" s="25">
        <v>7</v>
      </c>
      <c r="S38" s="73">
        <v>53.845999999999997</v>
      </c>
      <c r="T38" s="31">
        <v>0</v>
      </c>
      <c r="U38" s="27">
        <v>0</v>
      </c>
      <c r="V38" s="23">
        <v>0</v>
      </c>
      <c r="W38" s="73">
        <v>0</v>
      </c>
      <c r="X38" s="28">
        <v>2577</v>
      </c>
      <c r="Y38" s="29">
        <v>100</v>
      </c>
    </row>
    <row r="39" spans="1:26" s="20" customFormat="1" ht="15" customHeight="1" x14ac:dyDescent="0.2">
      <c r="A39" s="19" t="s">
        <v>17</v>
      </c>
      <c r="B39" s="61" t="s">
        <v>51</v>
      </c>
      <c r="C39" s="53">
        <f t="shared" si="0"/>
        <v>10</v>
      </c>
      <c r="D39" s="63">
        <v>10</v>
      </c>
      <c r="E39" s="55">
        <v>100</v>
      </c>
      <c r="F39" s="56">
        <v>0</v>
      </c>
      <c r="G39" s="55">
        <v>0</v>
      </c>
      <c r="H39" s="57">
        <v>0</v>
      </c>
      <c r="I39" s="55">
        <v>0</v>
      </c>
      <c r="J39" s="56">
        <v>0</v>
      </c>
      <c r="K39" s="55">
        <v>0</v>
      </c>
      <c r="L39" s="57">
        <v>0</v>
      </c>
      <c r="M39" s="55">
        <v>0</v>
      </c>
      <c r="N39" s="56">
        <v>0</v>
      </c>
      <c r="O39" s="55">
        <v>0</v>
      </c>
      <c r="P39" s="62">
        <v>0</v>
      </c>
      <c r="Q39" s="59">
        <v>0</v>
      </c>
      <c r="R39" s="56">
        <v>3</v>
      </c>
      <c r="S39" s="82">
        <v>30</v>
      </c>
      <c r="T39" s="54">
        <v>1</v>
      </c>
      <c r="U39" s="59">
        <v>10</v>
      </c>
      <c r="V39" s="54">
        <v>1</v>
      </c>
      <c r="W39" s="82">
        <v>10</v>
      </c>
      <c r="X39" s="67">
        <v>880</v>
      </c>
      <c r="Y39" s="68">
        <v>100</v>
      </c>
    </row>
    <row r="40" spans="1:26" s="20" customFormat="1" ht="15" customHeight="1" x14ac:dyDescent="0.2">
      <c r="A40" s="19" t="s">
        <v>17</v>
      </c>
      <c r="B40" s="21" t="s">
        <v>53</v>
      </c>
      <c r="C40" s="33">
        <f t="shared" si="0"/>
        <v>13</v>
      </c>
      <c r="D40" s="23">
        <v>0</v>
      </c>
      <c r="E40" s="24">
        <v>0</v>
      </c>
      <c r="F40" s="25">
        <v>0</v>
      </c>
      <c r="G40" s="24">
        <v>0</v>
      </c>
      <c r="H40" s="25">
        <v>0</v>
      </c>
      <c r="I40" s="24">
        <v>0</v>
      </c>
      <c r="J40" s="30">
        <v>6</v>
      </c>
      <c r="K40" s="24">
        <v>46.154000000000003</v>
      </c>
      <c r="L40" s="30">
        <v>6</v>
      </c>
      <c r="M40" s="24">
        <v>46.154000000000003</v>
      </c>
      <c r="N40" s="25">
        <v>0</v>
      </c>
      <c r="O40" s="24">
        <v>0</v>
      </c>
      <c r="P40" s="26">
        <v>1</v>
      </c>
      <c r="Q40" s="27">
        <v>7.6923000000000004</v>
      </c>
      <c r="R40" s="25">
        <v>10</v>
      </c>
      <c r="S40" s="73">
        <v>76.923000000000002</v>
      </c>
      <c r="T40" s="31">
        <v>0</v>
      </c>
      <c r="U40" s="27">
        <v>0</v>
      </c>
      <c r="V40" s="23">
        <v>1</v>
      </c>
      <c r="W40" s="73">
        <v>7.6923000000000004</v>
      </c>
      <c r="X40" s="28">
        <v>4916</v>
      </c>
      <c r="Y40" s="29">
        <v>66.700999999999993</v>
      </c>
      <c r="Z40" s="20" t="s">
        <v>71</v>
      </c>
    </row>
    <row r="41" spans="1:26" s="20" customFormat="1" ht="15" customHeight="1" x14ac:dyDescent="0.2">
      <c r="A41" s="19" t="s">
        <v>17</v>
      </c>
      <c r="B41" s="61" t="s">
        <v>46</v>
      </c>
      <c r="C41" s="53">
        <f t="shared" si="0"/>
        <v>1</v>
      </c>
      <c r="D41" s="63">
        <v>0</v>
      </c>
      <c r="E41" s="55">
        <v>0</v>
      </c>
      <c r="F41" s="56">
        <v>0</v>
      </c>
      <c r="G41" s="55">
        <v>0</v>
      </c>
      <c r="H41" s="56">
        <v>0</v>
      </c>
      <c r="I41" s="55">
        <v>0</v>
      </c>
      <c r="J41" s="56">
        <v>1</v>
      </c>
      <c r="K41" s="55">
        <v>100</v>
      </c>
      <c r="L41" s="57">
        <v>0</v>
      </c>
      <c r="M41" s="55">
        <v>0</v>
      </c>
      <c r="N41" s="57">
        <v>0</v>
      </c>
      <c r="O41" s="55">
        <v>0</v>
      </c>
      <c r="P41" s="58">
        <v>0</v>
      </c>
      <c r="Q41" s="59">
        <v>0</v>
      </c>
      <c r="R41" s="56">
        <v>0</v>
      </c>
      <c r="S41" s="82">
        <v>0</v>
      </c>
      <c r="T41" s="54">
        <v>0</v>
      </c>
      <c r="U41" s="59">
        <v>0</v>
      </c>
      <c r="V41" s="63">
        <v>0</v>
      </c>
      <c r="W41" s="82">
        <v>0</v>
      </c>
      <c r="X41" s="67">
        <v>2618</v>
      </c>
      <c r="Y41" s="68">
        <v>100</v>
      </c>
    </row>
    <row r="42" spans="1:26" s="20" customFormat="1" ht="15" customHeight="1" x14ac:dyDescent="0.2">
      <c r="A42" s="19" t="s">
        <v>17</v>
      </c>
      <c r="B42" s="21" t="s">
        <v>47</v>
      </c>
      <c r="C42" s="33">
        <f t="shared" si="0"/>
        <v>6</v>
      </c>
      <c r="D42" s="23">
        <v>0</v>
      </c>
      <c r="E42" s="24">
        <v>0</v>
      </c>
      <c r="F42" s="25">
        <v>0</v>
      </c>
      <c r="G42" s="24">
        <v>0</v>
      </c>
      <c r="H42" s="25">
        <v>0</v>
      </c>
      <c r="I42" s="24">
        <v>0</v>
      </c>
      <c r="J42" s="30">
        <v>0</v>
      </c>
      <c r="K42" s="24">
        <v>0</v>
      </c>
      <c r="L42" s="30">
        <v>6</v>
      </c>
      <c r="M42" s="24">
        <v>100</v>
      </c>
      <c r="N42" s="30">
        <v>0</v>
      </c>
      <c r="O42" s="24">
        <v>0</v>
      </c>
      <c r="P42" s="26">
        <v>0</v>
      </c>
      <c r="Q42" s="27">
        <v>0</v>
      </c>
      <c r="R42" s="25">
        <v>4</v>
      </c>
      <c r="S42" s="73">
        <v>66.667000000000002</v>
      </c>
      <c r="T42" s="31">
        <v>0</v>
      </c>
      <c r="U42" s="27">
        <v>0</v>
      </c>
      <c r="V42" s="23">
        <v>0</v>
      </c>
      <c r="W42" s="73">
        <v>0</v>
      </c>
      <c r="X42" s="28">
        <v>481</v>
      </c>
      <c r="Y42" s="29">
        <v>100</v>
      </c>
    </row>
    <row r="43" spans="1:26" s="20" customFormat="1" ht="15" customHeight="1" x14ac:dyDescent="0.2">
      <c r="A43" s="19" t="s">
        <v>17</v>
      </c>
      <c r="B43" s="61" t="s">
        <v>54</v>
      </c>
      <c r="C43" s="53">
        <f t="shared" si="0"/>
        <v>216</v>
      </c>
      <c r="D43" s="54">
        <v>0</v>
      </c>
      <c r="E43" s="55">
        <v>0</v>
      </c>
      <c r="F43" s="56">
        <v>0</v>
      </c>
      <c r="G43" s="55">
        <v>0</v>
      </c>
      <c r="H43" s="57">
        <v>2</v>
      </c>
      <c r="I43" s="55">
        <v>0.92589999999999995</v>
      </c>
      <c r="J43" s="56">
        <v>148</v>
      </c>
      <c r="K43" s="55">
        <v>68.519000000000005</v>
      </c>
      <c r="L43" s="56">
        <v>53</v>
      </c>
      <c r="M43" s="55">
        <v>24.536999999999999</v>
      </c>
      <c r="N43" s="56">
        <v>0</v>
      </c>
      <c r="O43" s="55">
        <v>0</v>
      </c>
      <c r="P43" s="58">
        <v>13</v>
      </c>
      <c r="Q43" s="59">
        <v>6.0185000000000004</v>
      </c>
      <c r="R43" s="56">
        <v>165</v>
      </c>
      <c r="S43" s="82">
        <v>76.388999999999996</v>
      </c>
      <c r="T43" s="63">
        <v>0</v>
      </c>
      <c r="U43" s="59">
        <v>0</v>
      </c>
      <c r="V43" s="63">
        <v>0</v>
      </c>
      <c r="W43" s="82">
        <v>0</v>
      </c>
      <c r="X43" s="67">
        <v>3631</v>
      </c>
      <c r="Y43" s="68">
        <v>100</v>
      </c>
    </row>
    <row r="44" spans="1:26" s="20" customFormat="1" ht="15" customHeight="1" x14ac:dyDescent="0.2">
      <c r="A44" s="19" t="s">
        <v>17</v>
      </c>
      <c r="B44" s="21" t="s">
        <v>55</v>
      </c>
      <c r="C44" s="22">
        <f t="shared" si="0"/>
        <v>51</v>
      </c>
      <c r="D44" s="23">
        <v>20</v>
      </c>
      <c r="E44" s="24">
        <v>39.216000000000001</v>
      </c>
      <c r="F44" s="30">
        <v>0</v>
      </c>
      <c r="G44" s="24">
        <v>0</v>
      </c>
      <c r="H44" s="25">
        <v>3</v>
      </c>
      <c r="I44" s="24">
        <v>5.8823999999999996</v>
      </c>
      <c r="J44" s="25">
        <v>4</v>
      </c>
      <c r="K44" s="24">
        <v>7.843</v>
      </c>
      <c r="L44" s="25">
        <v>21</v>
      </c>
      <c r="M44" s="24">
        <v>41.176000000000002</v>
      </c>
      <c r="N44" s="30">
        <v>1</v>
      </c>
      <c r="O44" s="24">
        <v>1.96078</v>
      </c>
      <c r="P44" s="32">
        <v>2</v>
      </c>
      <c r="Q44" s="27">
        <v>3.9216000000000002</v>
      </c>
      <c r="R44" s="25">
        <v>31</v>
      </c>
      <c r="S44" s="73">
        <v>60.783999999999999</v>
      </c>
      <c r="T44" s="31">
        <v>0</v>
      </c>
      <c r="U44" s="27">
        <v>0</v>
      </c>
      <c r="V44" s="31">
        <v>2</v>
      </c>
      <c r="W44" s="73">
        <v>3.9216000000000002</v>
      </c>
      <c r="X44" s="28">
        <v>1815</v>
      </c>
      <c r="Y44" s="29">
        <v>100</v>
      </c>
    </row>
    <row r="45" spans="1:26" s="20" customFormat="1" ht="15" customHeight="1" x14ac:dyDescent="0.2">
      <c r="A45" s="19" t="s">
        <v>17</v>
      </c>
      <c r="B45" s="61" t="s">
        <v>56</v>
      </c>
      <c r="C45" s="53">
        <f t="shared" si="0"/>
        <v>0</v>
      </c>
      <c r="D45" s="63">
        <v>0</v>
      </c>
      <c r="E45" s="55">
        <v>0</v>
      </c>
      <c r="F45" s="56">
        <v>0</v>
      </c>
      <c r="G45" s="55">
        <v>0</v>
      </c>
      <c r="H45" s="57">
        <v>0</v>
      </c>
      <c r="I45" s="55">
        <v>0</v>
      </c>
      <c r="J45" s="56">
        <v>0</v>
      </c>
      <c r="K45" s="55">
        <v>0</v>
      </c>
      <c r="L45" s="57">
        <v>0</v>
      </c>
      <c r="M45" s="55">
        <v>0</v>
      </c>
      <c r="N45" s="56">
        <v>0</v>
      </c>
      <c r="O45" s="55">
        <v>0</v>
      </c>
      <c r="P45" s="58">
        <v>0</v>
      </c>
      <c r="Q45" s="59">
        <v>0</v>
      </c>
      <c r="R45" s="56">
        <v>0</v>
      </c>
      <c r="S45" s="82">
        <v>0</v>
      </c>
      <c r="T45" s="54">
        <v>0</v>
      </c>
      <c r="U45" s="59">
        <v>0</v>
      </c>
      <c r="V45" s="63">
        <v>0</v>
      </c>
      <c r="W45" s="82">
        <v>0</v>
      </c>
      <c r="X45" s="67">
        <v>1283</v>
      </c>
      <c r="Y45" s="68">
        <v>100</v>
      </c>
    </row>
    <row r="46" spans="1:26" s="20" customFormat="1" ht="15" customHeight="1" x14ac:dyDescent="0.2">
      <c r="A46" s="19" t="s">
        <v>17</v>
      </c>
      <c r="B46" s="21" t="s">
        <v>57</v>
      </c>
      <c r="C46" s="22">
        <f t="shared" si="0"/>
        <v>37</v>
      </c>
      <c r="D46" s="23">
        <v>0</v>
      </c>
      <c r="E46" s="24">
        <v>0</v>
      </c>
      <c r="F46" s="25">
        <v>0</v>
      </c>
      <c r="G46" s="24">
        <v>0</v>
      </c>
      <c r="H46" s="25">
        <v>5</v>
      </c>
      <c r="I46" s="24">
        <v>13.513500000000001</v>
      </c>
      <c r="J46" s="25">
        <v>27</v>
      </c>
      <c r="K46" s="24">
        <v>72.972999999999999</v>
      </c>
      <c r="L46" s="30">
        <v>4</v>
      </c>
      <c r="M46" s="24">
        <v>10.811</v>
      </c>
      <c r="N46" s="30">
        <v>0</v>
      </c>
      <c r="O46" s="24">
        <v>0</v>
      </c>
      <c r="P46" s="32">
        <v>1</v>
      </c>
      <c r="Q46" s="27">
        <v>2.7027000000000001</v>
      </c>
      <c r="R46" s="25">
        <v>24</v>
      </c>
      <c r="S46" s="73">
        <v>64.864999999999995</v>
      </c>
      <c r="T46" s="23">
        <v>0</v>
      </c>
      <c r="U46" s="27">
        <v>0</v>
      </c>
      <c r="V46" s="23">
        <v>0</v>
      </c>
      <c r="W46" s="73">
        <v>0</v>
      </c>
      <c r="X46" s="28">
        <v>3027</v>
      </c>
      <c r="Y46" s="29">
        <v>92.798000000000002</v>
      </c>
    </row>
    <row r="47" spans="1:26"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56">
        <v>0</v>
      </c>
      <c r="S47" s="82">
        <v>0</v>
      </c>
      <c r="T47" s="63">
        <v>0</v>
      </c>
      <c r="U47" s="59">
        <v>0</v>
      </c>
      <c r="V47" s="54">
        <v>0</v>
      </c>
      <c r="W47" s="82">
        <v>0</v>
      </c>
      <c r="X47" s="67">
        <v>308</v>
      </c>
      <c r="Y47" s="68">
        <v>100</v>
      </c>
    </row>
    <row r="48" spans="1:26" s="20" customFormat="1" ht="15" customHeight="1" x14ac:dyDescent="0.2">
      <c r="A48" s="19" t="s">
        <v>17</v>
      </c>
      <c r="B48" s="21" t="s">
        <v>59</v>
      </c>
      <c r="C48" s="22">
        <f t="shared" si="0"/>
        <v>109</v>
      </c>
      <c r="D48" s="31">
        <v>0</v>
      </c>
      <c r="E48" s="24">
        <v>0</v>
      </c>
      <c r="F48" s="25">
        <v>0</v>
      </c>
      <c r="G48" s="24">
        <v>0</v>
      </c>
      <c r="H48" s="30">
        <v>0</v>
      </c>
      <c r="I48" s="24">
        <v>0</v>
      </c>
      <c r="J48" s="25">
        <v>78</v>
      </c>
      <c r="K48" s="24">
        <v>71.56</v>
      </c>
      <c r="L48" s="25">
        <v>31</v>
      </c>
      <c r="M48" s="24">
        <v>28.44</v>
      </c>
      <c r="N48" s="30">
        <v>0</v>
      </c>
      <c r="O48" s="24">
        <v>0</v>
      </c>
      <c r="P48" s="32">
        <v>0</v>
      </c>
      <c r="Q48" s="27">
        <v>0</v>
      </c>
      <c r="R48" s="25">
        <v>27</v>
      </c>
      <c r="S48" s="73">
        <v>24.771000000000001</v>
      </c>
      <c r="T48" s="31">
        <v>2</v>
      </c>
      <c r="U48" s="27">
        <v>1.8349</v>
      </c>
      <c r="V48" s="31">
        <v>1</v>
      </c>
      <c r="W48" s="73">
        <v>0.91739999999999999</v>
      </c>
      <c r="X48" s="28">
        <v>1236</v>
      </c>
      <c r="Y48" s="29">
        <v>100</v>
      </c>
    </row>
    <row r="49" spans="1:25" s="20" customFormat="1" ht="15" customHeight="1" x14ac:dyDescent="0.2">
      <c r="A49" s="19" t="s">
        <v>17</v>
      </c>
      <c r="B49" s="61" t="s">
        <v>60</v>
      </c>
      <c r="C49" s="64">
        <f t="shared" si="0"/>
        <v>16</v>
      </c>
      <c r="D49" s="54">
        <v>13</v>
      </c>
      <c r="E49" s="55">
        <v>81.25</v>
      </c>
      <c r="F49" s="56">
        <v>0</v>
      </c>
      <c r="G49" s="55">
        <v>0</v>
      </c>
      <c r="H49" s="56">
        <v>0</v>
      </c>
      <c r="I49" s="55">
        <v>0</v>
      </c>
      <c r="J49" s="56">
        <v>0</v>
      </c>
      <c r="K49" s="55">
        <v>0</v>
      </c>
      <c r="L49" s="57">
        <v>2</v>
      </c>
      <c r="M49" s="55">
        <v>12.5</v>
      </c>
      <c r="N49" s="57">
        <v>0</v>
      </c>
      <c r="O49" s="55">
        <v>0</v>
      </c>
      <c r="P49" s="58">
        <v>1</v>
      </c>
      <c r="Q49" s="59">
        <v>6.25</v>
      </c>
      <c r="R49" s="56">
        <v>3</v>
      </c>
      <c r="S49" s="82">
        <v>18.75</v>
      </c>
      <c r="T49" s="63">
        <v>0</v>
      </c>
      <c r="U49" s="59">
        <v>0</v>
      </c>
      <c r="V49" s="63">
        <v>0</v>
      </c>
      <c r="W49" s="82">
        <v>0</v>
      </c>
      <c r="X49" s="67">
        <v>688</v>
      </c>
      <c r="Y49" s="68">
        <v>100</v>
      </c>
    </row>
    <row r="50" spans="1:25" s="20" customFormat="1" ht="15" customHeight="1" x14ac:dyDescent="0.2">
      <c r="A50" s="19" t="s">
        <v>17</v>
      </c>
      <c r="B50" s="21" t="s">
        <v>61</v>
      </c>
      <c r="C50" s="22">
        <f t="shared" si="0"/>
        <v>67</v>
      </c>
      <c r="D50" s="23">
        <v>0</v>
      </c>
      <c r="E50" s="24">
        <v>0</v>
      </c>
      <c r="F50" s="25">
        <v>0</v>
      </c>
      <c r="G50" s="24">
        <v>0</v>
      </c>
      <c r="H50" s="30">
        <v>2</v>
      </c>
      <c r="I50" s="24">
        <v>2.9851000000000001</v>
      </c>
      <c r="J50" s="25">
        <v>20</v>
      </c>
      <c r="K50" s="24">
        <v>29.850999999999999</v>
      </c>
      <c r="L50" s="25">
        <v>44</v>
      </c>
      <c r="M50" s="24">
        <v>65.671999999999997</v>
      </c>
      <c r="N50" s="30">
        <v>0</v>
      </c>
      <c r="O50" s="24">
        <v>0</v>
      </c>
      <c r="P50" s="32">
        <v>1</v>
      </c>
      <c r="Q50" s="27">
        <v>1.4924999999999999</v>
      </c>
      <c r="R50" s="25">
        <v>22</v>
      </c>
      <c r="S50" s="73">
        <v>32.835999999999999</v>
      </c>
      <c r="T50" s="23">
        <v>0</v>
      </c>
      <c r="U50" s="27">
        <v>0</v>
      </c>
      <c r="V50" s="23">
        <v>0</v>
      </c>
      <c r="W50" s="73">
        <v>0</v>
      </c>
      <c r="X50" s="28">
        <v>1818</v>
      </c>
      <c r="Y50" s="29">
        <v>100</v>
      </c>
    </row>
    <row r="51" spans="1:25" s="20" customFormat="1" ht="15" customHeight="1" x14ac:dyDescent="0.2">
      <c r="A51" s="19" t="s">
        <v>17</v>
      </c>
      <c r="B51" s="61" t="s">
        <v>62</v>
      </c>
      <c r="C51" s="53">
        <f t="shared" si="0"/>
        <v>2286</v>
      </c>
      <c r="D51" s="54">
        <v>8</v>
      </c>
      <c r="E51" s="55">
        <v>0.35</v>
      </c>
      <c r="F51" s="57">
        <v>5</v>
      </c>
      <c r="G51" s="55">
        <v>0.21870000000000001</v>
      </c>
      <c r="H51" s="56">
        <v>1422</v>
      </c>
      <c r="I51" s="55">
        <v>62.204700000000003</v>
      </c>
      <c r="J51" s="56">
        <v>451</v>
      </c>
      <c r="K51" s="55">
        <v>19.728999999999999</v>
      </c>
      <c r="L51" s="56">
        <v>362</v>
      </c>
      <c r="M51" s="55">
        <v>15.836</v>
      </c>
      <c r="N51" s="57">
        <v>0</v>
      </c>
      <c r="O51" s="55">
        <v>0</v>
      </c>
      <c r="P51" s="58">
        <v>38</v>
      </c>
      <c r="Q51" s="59">
        <v>1.6623000000000001</v>
      </c>
      <c r="R51" s="56">
        <v>715</v>
      </c>
      <c r="S51" s="82">
        <v>31.277000000000001</v>
      </c>
      <c r="T51" s="54">
        <v>137</v>
      </c>
      <c r="U51" s="59">
        <v>5.9930000000000003</v>
      </c>
      <c r="V51" s="54">
        <v>394</v>
      </c>
      <c r="W51" s="82">
        <v>17.235299999999999</v>
      </c>
      <c r="X51" s="67">
        <v>8616</v>
      </c>
      <c r="Y51" s="68">
        <v>100</v>
      </c>
    </row>
    <row r="52" spans="1:25" s="20" customFormat="1" ht="15" customHeight="1" x14ac:dyDescent="0.2">
      <c r="A52" s="19" t="s">
        <v>17</v>
      </c>
      <c r="B52" s="21" t="s">
        <v>63</v>
      </c>
      <c r="C52" s="22">
        <f t="shared" si="0"/>
        <v>16</v>
      </c>
      <c r="D52" s="31">
        <v>1</v>
      </c>
      <c r="E52" s="24">
        <v>6.25</v>
      </c>
      <c r="F52" s="25">
        <v>0</v>
      </c>
      <c r="G52" s="24">
        <v>0</v>
      </c>
      <c r="H52" s="30">
        <v>4</v>
      </c>
      <c r="I52" s="24">
        <v>25</v>
      </c>
      <c r="J52" s="30">
        <v>0</v>
      </c>
      <c r="K52" s="24">
        <v>0</v>
      </c>
      <c r="L52" s="25">
        <v>10</v>
      </c>
      <c r="M52" s="24">
        <v>62.5</v>
      </c>
      <c r="N52" s="30">
        <v>0</v>
      </c>
      <c r="O52" s="24">
        <v>0</v>
      </c>
      <c r="P52" s="26">
        <v>1</v>
      </c>
      <c r="Q52" s="27">
        <v>6.25</v>
      </c>
      <c r="R52" s="25">
        <v>10</v>
      </c>
      <c r="S52" s="73">
        <v>62.5</v>
      </c>
      <c r="T52" s="23">
        <v>1</v>
      </c>
      <c r="U52" s="27">
        <v>6.25</v>
      </c>
      <c r="V52" s="23">
        <v>0</v>
      </c>
      <c r="W52" s="73">
        <v>0</v>
      </c>
      <c r="X52" s="28">
        <v>1009</v>
      </c>
      <c r="Y52" s="29">
        <v>100</v>
      </c>
    </row>
    <row r="53" spans="1:25" s="20" customFormat="1" ht="15" customHeight="1" x14ac:dyDescent="0.2">
      <c r="A53" s="19" t="s">
        <v>17</v>
      </c>
      <c r="B53" s="61" t="s">
        <v>64</v>
      </c>
      <c r="C53" s="64">
        <f t="shared" si="0"/>
        <v>10</v>
      </c>
      <c r="D53" s="63">
        <v>0</v>
      </c>
      <c r="E53" s="55">
        <v>0</v>
      </c>
      <c r="F53" s="56">
        <v>0</v>
      </c>
      <c r="G53" s="55">
        <v>0</v>
      </c>
      <c r="H53" s="57">
        <v>0</v>
      </c>
      <c r="I53" s="55">
        <v>0</v>
      </c>
      <c r="J53" s="56">
        <v>0</v>
      </c>
      <c r="K53" s="55">
        <v>0</v>
      </c>
      <c r="L53" s="57">
        <v>10</v>
      </c>
      <c r="M53" s="55">
        <v>100</v>
      </c>
      <c r="N53" s="57">
        <v>0</v>
      </c>
      <c r="O53" s="55">
        <v>0</v>
      </c>
      <c r="P53" s="58">
        <v>0</v>
      </c>
      <c r="Q53" s="59">
        <v>0</v>
      </c>
      <c r="R53" s="56">
        <v>9</v>
      </c>
      <c r="S53" s="82">
        <v>90</v>
      </c>
      <c r="T53" s="63">
        <v>0</v>
      </c>
      <c r="U53" s="59">
        <v>0</v>
      </c>
      <c r="V53" s="54">
        <v>0</v>
      </c>
      <c r="W53" s="82">
        <v>0</v>
      </c>
      <c r="X53" s="67">
        <v>306</v>
      </c>
      <c r="Y53" s="68">
        <v>100</v>
      </c>
    </row>
    <row r="54" spans="1:25" s="20" customFormat="1" ht="15" customHeight="1" x14ac:dyDescent="0.2">
      <c r="A54" s="19" t="s">
        <v>17</v>
      </c>
      <c r="B54" s="21" t="s">
        <v>65</v>
      </c>
      <c r="C54" s="22">
        <f t="shared" si="0"/>
        <v>128</v>
      </c>
      <c r="D54" s="31">
        <v>0</v>
      </c>
      <c r="E54" s="24">
        <v>0</v>
      </c>
      <c r="F54" s="25">
        <v>1</v>
      </c>
      <c r="G54" s="34">
        <v>0.78129999999999999</v>
      </c>
      <c r="H54" s="30">
        <v>3</v>
      </c>
      <c r="I54" s="34">
        <v>2.3437999999999999</v>
      </c>
      <c r="J54" s="25">
        <v>103</v>
      </c>
      <c r="K54" s="24">
        <v>80.468999999999994</v>
      </c>
      <c r="L54" s="25">
        <v>19</v>
      </c>
      <c r="M54" s="24">
        <v>14.843999999999999</v>
      </c>
      <c r="N54" s="25">
        <v>0</v>
      </c>
      <c r="O54" s="24">
        <v>0</v>
      </c>
      <c r="P54" s="32">
        <v>2</v>
      </c>
      <c r="Q54" s="27">
        <v>1.5625</v>
      </c>
      <c r="R54" s="25">
        <v>67</v>
      </c>
      <c r="S54" s="73">
        <v>52.344000000000001</v>
      </c>
      <c r="T54" s="23">
        <v>2</v>
      </c>
      <c r="U54" s="27">
        <v>1.5625</v>
      </c>
      <c r="V54" s="31">
        <v>3</v>
      </c>
      <c r="W54" s="73">
        <v>2.3437999999999999</v>
      </c>
      <c r="X54" s="28">
        <v>1971</v>
      </c>
      <c r="Y54" s="29">
        <v>100</v>
      </c>
    </row>
    <row r="55" spans="1:25" s="20" customFormat="1" ht="15" customHeight="1" x14ac:dyDescent="0.2">
      <c r="A55" s="19" t="s">
        <v>17</v>
      </c>
      <c r="B55" s="61" t="s">
        <v>66</v>
      </c>
      <c r="C55" s="53">
        <f t="shared" si="0"/>
        <v>602</v>
      </c>
      <c r="D55" s="54">
        <v>5</v>
      </c>
      <c r="E55" s="55">
        <v>0.83099999999999996</v>
      </c>
      <c r="F55" s="56">
        <v>0</v>
      </c>
      <c r="G55" s="55">
        <v>0</v>
      </c>
      <c r="H55" s="57">
        <v>204</v>
      </c>
      <c r="I55" s="55">
        <v>33.887</v>
      </c>
      <c r="J55" s="57">
        <v>12</v>
      </c>
      <c r="K55" s="55">
        <v>1.9930000000000001</v>
      </c>
      <c r="L55" s="56">
        <v>359</v>
      </c>
      <c r="M55" s="55">
        <v>59.634999999999998</v>
      </c>
      <c r="N55" s="56">
        <v>1</v>
      </c>
      <c r="O55" s="55">
        <v>0.16611000000000001</v>
      </c>
      <c r="P55" s="62">
        <v>21</v>
      </c>
      <c r="Q55" s="59">
        <v>3.4883999999999999</v>
      </c>
      <c r="R55" s="56">
        <v>151</v>
      </c>
      <c r="S55" s="82">
        <v>25.082999999999998</v>
      </c>
      <c r="T55" s="54">
        <v>9</v>
      </c>
      <c r="U55" s="59">
        <v>1.4950000000000001</v>
      </c>
      <c r="V55" s="63">
        <v>51</v>
      </c>
      <c r="W55" s="82">
        <v>8.4718</v>
      </c>
      <c r="X55" s="67">
        <v>2305</v>
      </c>
      <c r="Y55" s="68">
        <v>100</v>
      </c>
    </row>
    <row r="56" spans="1:25" s="20" customFormat="1" ht="15" customHeight="1" x14ac:dyDescent="0.2">
      <c r="A56" s="19" t="s">
        <v>17</v>
      </c>
      <c r="B56" s="21" t="s">
        <v>67</v>
      </c>
      <c r="C56" s="22">
        <f t="shared" si="0"/>
        <v>3</v>
      </c>
      <c r="D56" s="23">
        <v>0</v>
      </c>
      <c r="E56" s="24">
        <v>0</v>
      </c>
      <c r="F56" s="25">
        <v>0</v>
      </c>
      <c r="G56" s="24">
        <v>0</v>
      </c>
      <c r="H56" s="25">
        <v>0</v>
      </c>
      <c r="I56" s="24">
        <v>0</v>
      </c>
      <c r="J56" s="30">
        <v>0</v>
      </c>
      <c r="K56" s="24">
        <v>0</v>
      </c>
      <c r="L56" s="25">
        <v>3</v>
      </c>
      <c r="M56" s="24">
        <v>100</v>
      </c>
      <c r="N56" s="30">
        <v>0</v>
      </c>
      <c r="O56" s="24">
        <v>0</v>
      </c>
      <c r="P56" s="26">
        <v>0</v>
      </c>
      <c r="Q56" s="27">
        <v>0</v>
      </c>
      <c r="R56" s="25">
        <v>3</v>
      </c>
      <c r="S56" s="73">
        <v>100</v>
      </c>
      <c r="T56" s="31">
        <v>0</v>
      </c>
      <c r="U56" s="27">
        <v>0</v>
      </c>
      <c r="V56" s="31">
        <v>0</v>
      </c>
      <c r="W56" s="73">
        <v>0</v>
      </c>
      <c r="X56" s="28">
        <v>720</v>
      </c>
      <c r="Y56" s="29">
        <v>100</v>
      </c>
    </row>
    <row r="57" spans="1:25" s="20" customFormat="1" ht="15" customHeight="1" x14ac:dyDescent="0.2">
      <c r="A57" s="19" t="s">
        <v>17</v>
      </c>
      <c r="B57" s="61" t="s">
        <v>68</v>
      </c>
      <c r="C57" s="53">
        <f t="shared" si="0"/>
        <v>55</v>
      </c>
      <c r="D57" s="54">
        <v>3</v>
      </c>
      <c r="E57" s="55">
        <v>5.4550000000000001</v>
      </c>
      <c r="F57" s="57">
        <v>0</v>
      </c>
      <c r="G57" s="55">
        <v>0</v>
      </c>
      <c r="H57" s="56">
        <v>3</v>
      </c>
      <c r="I57" s="55">
        <v>5.4545000000000003</v>
      </c>
      <c r="J57" s="56">
        <v>27</v>
      </c>
      <c r="K57" s="55">
        <v>49.091000000000001</v>
      </c>
      <c r="L57" s="56">
        <v>19</v>
      </c>
      <c r="M57" s="55">
        <v>34.545000000000002</v>
      </c>
      <c r="N57" s="56">
        <v>0</v>
      </c>
      <c r="O57" s="55">
        <v>0</v>
      </c>
      <c r="P57" s="62">
        <v>3</v>
      </c>
      <c r="Q57" s="59">
        <v>5.4545000000000003</v>
      </c>
      <c r="R57" s="56">
        <v>31</v>
      </c>
      <c r="S57" s="82">
        <v>56.363999999999997</v>
      </c>
      <c r="T57" s="63">
        <v>0</v>
      </c>
      <c r="U57" s="59">
        <v>0</v>
      </c>
      <c r="V57" s="63">
        <v>0</v>
      </c>
      <c r="W57" s="82">
        <v>0</v>
      </c>
      <c r="X57" s="67">
        <v>2232</v>
      </c>
      <c r="Y57" s="68">
        <v>100</v>
      </c>
    </row>
    <row r="58" spans="1:25" s="20" customFormat="1" ht="15" customHeight="1" thickBot="1" x14ac:dyDescent="0.25">
      <c r="A58" s="19" t="s">
        <v>17</v>
      </c>
      <c r="B58" s="35" t="s">
        <v>69</v>
      </c>
      <c r="C58" s="65">
        <f t="shared" si="0"/>
        <v>2</v>
      </c>
      <c r="D58" s="66">
        <v>0</v>
      </c>
      <c r="E58" s="37">
        <v>0</v>
      </c>
      <c r="F58" s="38">
        <v>0</v>
      </c>
      <c r="G58" s="37">
        <v>0</v>
      </c>
      <c r="H58" s="39">
        <v>1</v>
      </c>
      <c r="I58" s="37">
        <v>50</v>
      </c>
      <c r="J58" s="38">
        <v>1</v>
      </c>
      <c r="K58" s="37">
        <v>50</v>
      </c>
      <c r="L58" s="38">
        <v>0</v>
      </c>
      <c r="M58" s="37">
        <v>0</v>
      </c>
      <c r="N58" s="38">
        <v>0</v>
      </c>
      <c r="O58" s="37">
        <v>0</v>
      </c>
      <c r="P58" s="40">
        <v>0</v>
      </c>
      <c r="Q58" s="41">
        <v>0</v>
      </c>
      <c r="R58" s="38">
        <v>2</v>
      </c>
      <c r="S58" s="83">
        <v>100</v>
      </c>
      <c r="T58" s="36">
        <v>0</v>
      </c>
      <c r="U58" s="41">
        <v>0</v>
      </c>
      <c r="V58" s="36">
        <v>0</v>
      </c>
      <c r="W58" s="83">
        <v>0</v>
      </c>
      <c r="X58" s="42">
        <v>365</v>
      </c>
      <c r="Y58" s="43">
        <v>100</v>
      </c>
    </row>
    <row r="59" spans="1:25" s="20" customFormat="1" ht="15" customHeight="1" x14ac:dyDescent="0.2">
      <c r="A59" s="19"/>
      <c r="B59" s="21"/>
      <c r="C59" s="30"/>
      <c r="D59" s="30"/>
      <c r="E59" s="73"/>
      <c r="F59" s="25"/>
      <c r="G59" s="73"/>
      <c r="H59" s="30"/>
      <c r="I59" s="73"/>
      <c r="J59" s="25"/>
      <c r="K59" s="73"/>
      <c r="L59" s="25"/>
      <c r="M59" s="73"/>
      <c r="N59" s="25"/>
      <c r="O59" s="73"/>
      <c r="P59" s="30"/>
      <c r="Q59" s="73"/>
      <c r="R59" s="73"/>
      <c r="S59" s="73"/>
      <c r="T59" s="25"/>
      <c r="U59" s="73"/>
      <c r="V59" s="25"/>
      <c r="W59" s="73"/>
      <c r="X59" s="74"/>
      <c r="Y59" s="70"/>
    </row>
    <row r="60" spans="1:25" s="45" customFormat="1" ht="15" customHeight="1" x14ac:dyDescent="0.2">
      <c r="A60" s="47"/>
      <c r="B60" s="51" t="s">
        <v>72</v>
      </c>
      <c r="C60" s="44"/>
      <c r="D60" s="44"/>
      <c r="E60" s="44"/>
      <c r="F60" s="44"/>
      <c r="G60" s="44"/>
      <c r="H60" s="44"/>
      <c r="I60" s="44"/>
      <c r="J60" s="44"/>
      <c r="K60" s="44"/>
      <c r="L60" s="44"/>
      <c r="M60" s="44"/>
      <c r="N60" s="44"/>
      <c r="O60" s="44"/>
      <c r="P60" s="44"/>
      <c r="Q60" s="44"/>
      <c r="R60" s="44"/>
      <c r="S60" s="44"/>
      <c r="T60" s="44"/>
      <c r="U60" s="44"/>
      <c r="V60" s="49"/>
      <c r="W60" s="50"/>
      <c r="X60" s="44"/>
      <c r="Y60" s="44"/>
    </row>
    <row r="61" spans="1:25" s="45" customFormat="1" ht="15" customHeight="1" x14ac:dyDescent="0.2">
      <c r="A61" s="47"/>
      <c r="B61" s="84" t="s">
        <v>76</v>
      </c>
      <c r="C61" s="44"/>
      <c r="D61" s="44"/>
      <c r="E61" s="44"/>
      <c r="F61" s="44"/>
      <c r="G61" s="44"/>
      <c r="H61" s="44"/>
      <c r="I61" s="44"/>
      <c r="J61" s="44"/>
      <c r="K61" s="44"/>
      <c r="L61" s="44"/>
      <c r="M61" s="44"/>
      <c r="N61" s="44"/>
      <c r="O61" s="44"/>
      <c r="P61" s="44"/>
      <c r="Q61" s="44"/>
      <c r="R61" s="44"/>
      <c r="S61" s="44"/>
      <c r="T61" s="44"/>
      <c r="U61" s="44"/>
      <c r="V61" s="44"/>
      <c r="W61" s="44"/>
      <c r="X61" s="49"/>
      <c r="Y61" s="50"/>
    </row>
    <row r="62" spans="1:25" s="20" customFormat="1" ht="15" customHeight="1" x14ac:dyDescent="0.2">
      <c r="A62" s="19"/>
      <c r="B62" s="48" t="s">
        <v>82</v>
      </c>
      <c r="C62" s="80"/>
      <c r="D62" s="80"/>
      <c r="E62" s="80"/>
      <c r="F62" s="80"/>
      <c r="G62" s="80"/>
      <c r="H62" s="80"/>
      <c r="I62" s="80"/>
      <c r="J62" s="80"/>
      <c r="K62" s="80"/>
      <c r="L62" s="80"/>
      <c r="M62" s="80"/>
      <c r="N62" s="80"/>
      <c r="O62" s="80"/>
      <c r="P62" s="80"/>
      <c r="Q62" s="80"/>
      <c r="R62" s="80"/>
      <c r="S62" s="80"/>
      <c r="T62" s="80"/>
      <c r="U62" s="80"/>
      <c r="V62" s="80"/>
      <c r="W62" s="80"/>
      <c r="X62" s="80"/>
      <c r="Y62" s="80"/>
    </row>
    <row r="63" spans="1:25" s="45" customFormat="1" ht="14.1" customHeight="1" x14ac:dyDescent="0.2">
      <c r="B63" s="48" t="s">
        <v>83</v>
      </c>
      <c r="C63" s="80"/>
      <c r="D63" s="80"/>
      <c r="E63" s="80"/>
      <c r="F63" s="80"/>
      <c r="G63" s="80"/>
      <c r="H63" s="80"/>
      <c r="I63" s="80"/>
      <c r="J63" s="80"/>
      <c r="K63" s="80"/>
      <c r="L63" s="80"/>
      <c r="M63" s="80"/>
      <c r="N63" s="80"/>
      <c r="O63" s="80"/>
      <c r="P63" s="80"/>
      <c r="Q63" s="80"/>
      <c r="R63" s="80"/>
      <c r="S63" s="80"/>
      <c r="T63" s="80"/>
      <c r="U63" s="80"/>
      <c r="V63" s="80"/>
      <c r="W63" s="80"/>
      <c r="X63" s="80"/>
      <c r="Y63" s="80"/>
    </row>
    <row r="64" spans="1:25" s="45" customFormat="1" ht="15" customHeight="1" x14ac:dyDescent="0.2">
      <c r="A64" s="47"/>
      <c r="B64" s="48" t="str">
        <f>CONCATENATE("NOTE: Table reads (for US Totals):  Of all ",IF(ISTEXT(C7),LEFT(C7,3),TEXT(C7,"#,##0"))," public school 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5,801 public school male students subjected to mechanical restraint, 2,173 (37.5%) were students with disabilities served under the Individuals with Disabilities Education Act (IDEA), and 171 (2.9%) were students with disabilities served only under Section 504.</v>
      </c>
      <c r="C64" s="44"/>
      <c r="D64" s="44"/>
      <c r="E64" s="44"/>
      <c r="F64" s="44"/>
      <c r="G64" s="44"/>
      <c r="H64" s="44"/>
      <c r="I64" s="44"/>
      <c r="J64" s="44"/>
      <c r="K64" s="44"/>
      <c r="L64" s="44"/>
      <c r="M64" s="44"/>
      <c r="N64" s="44"/>
      <c r="O64" s="44"/>
      <c r="P64" s="44"/>
      <c r="Q64" s="44"/>
      <c r="R64" s="44"/>
      <c r="S64" s="44"/>
      <c r="T64" s="44"/>
      <c r="U64" s="44"/>
      <c r="V64" s="49"/>
      <c r="W64" s="50"/>
      <c r="X64" s="44"/>
      <c r="Y64" s="44"/>
    </row>
    <row r="65" spans="1:25" s="45" customFormat="1" ht="15" customHeight="1" x14ac:dyDescent="0.2">
      <c r="A65" s="47"/>
      <c r="B65" s="48" t="str">
        <f>CONCATENATE("            Table reads (for US Race/Ethnicity):  Of all ",TEXT(A3,"#,##0")," public school male students ",(A7), ", ",TEXT(D7,"#,##0")," (",TEXT(E7,"0.0"),"%) were American Indian or Alaska Native.")</f>
        <v xml:space="preserve">            Table reads (for US Race/Ethnicity):  Of all 5,801 public school male students subjected to mechanical restraint, 89 (1.5%) were American Indian or Alaska Native.</v>
      </c>
      <c r="C65" s="44"/>
      <c r="D65" s="44"/>
      <c r="E65" s="44"/>
      <c r="F65" s="44"/>
      <c r="G65" s="44"/>
      <c r="H65" s="44"/>
      <c r="I65" s="44"/>
      <c r="J65" s="44"/>
      <c r="K65" s="44"/>
      <c r="L65" s="44"/>
      <c r="M65" s="44"/>
      <c r="N65" s="44"/>
      <c r="O65" s="44"/>
      <c r="P65" s="44"/>
      <c r="Q65" s="44"/>
      <c r="R65" s="44"/>
      <c r="S65" s="44"/>
      <c r="T65" s="44"/>
      <c r="U65" s="44"/>
      <c r="V65" s="49"/>
      <c r="W65" s="50"/>
      <c r="X65" s="44"/>
      <c r="Y65" s="44"/>
    </row>
    <row r="66" spans="1:25" s="45" customFormat="1" ht="15" customHeight="1" x14ac:dyDescent="0.2">
      <c r="A66" s="47"/>
      <c r="B66" s="80" t="s">
        <v>77</v>
      </c>
      <c r="C66" s="44"/>
      <c r="D66" s="44"/>
      <c r="E66" s="44"/>
      <c r="F66" s="44"/>
      <c r="G66" s="44"/>
      <c r="H66" s="44"/>
      <c r="I66" s="44"/>
      <c r="J66" s="44"/>
      <c r="K66" s="44"/>
      <c r="L66" s="44"/>
      <c r="M66" s="44"/>
      <c r="N66" s="44"/>
      <c r="O66" s="44"/>
      <c r="P66" s="44"/>
      <c r="Q66" s="44"/>
      <c r="R66" s="44"/>
      <c r="S66" s="44"/>
      <c r="T66" s="44"/>
      <c r="U66" s="44"/>
      <c r="V66" s="49"/>
      <c r="W66" s="50"/>
      <c r="X66" s="44"/>
      <c r="Y66" s="44"/>
    </row>
    <row r="67" spans="1:25" s="45" customFormat="1" ht="15" customHeight="1" x14ac:dyDescent="0.2">
      <c r="A67" s="47"/>
      <c r="B67" s="80" t="s">
        <v>73</v>
      </c>
      <c r="C67" s="1"/>
      <c r="D67" s="1"/>
      <c r="E67" s="1"/>
      <c r="F67" s="1"/>
      <c r="G67" s="1"/>
      <c r="H67" s="1"/>
      <c r="I67" s="1"/>
      <c r="J67" s="1"/>
      <c r="K67" s="1"/>
      <c r="L67" s="1"/>
      <c r="M67" s="1"/>
      <c r="N67" s="1"/>
      <c r="O67" s="1"/>
      <c r="P67" s="1"/>
      <c r="Q67" s="1"/>
      <c r="R67" s="1"/>
      <c r="S67" s="1"/>
      <c r="T67" s="1"/>
      <c r="U67" s="1"/>
      <c r="V67" s="3"/>
      <c r="W67" s="4"/>
      <c r="X67" s="1"/>
      <c r="Y67" s="1"/>
    </row>
    <row r="68" spans="1:25" ht="15" customHeight="1" x14ac:dyDescent="0.2">
      <c r="B68" s="44"/>
    </row>
    <row r="69" spans="1:25" ht="15" customHeight="1" x14ac:dyDescent="0.2">
      <c r="B69" s="44"/>
    </row>
  </sheetData>
  <mergeCells count="15">
    <mergeCell ref="B4:B5"/>
    <mergeCell ref="C4:C5"/>
    <mergeCell ref="D4:Q4"/>
    <mergeCell ref="R4:S5"/>
    <mergeCell ref="T4:U5"/>
    <mergeCell ref="X4:X5"/>
    <mergeCell ref="Y4:Y5"/>
    <mergeCell ref="D5:E5"/>
    <mergeCell ref="F5:G5"/>
    <mergeCell ref="H5:I5"/>
    <mergeCell ref="J5:K5"/>
    <mergeCell ref="L5:M5"/>
    <mergeCell ref="N5:O5"/>
    <mergeCell ref="P5:Q5"/>
    <mergeCell ref="V4:W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9"/>
  <sheetViews>
    <sheetView zoomScale="80" zoomScaleNormal="80" workbookViewId="0"/>
  </sheetViews>
  <sheetFormatPr defaultColWidth="12.1640625" defaultRowHeight="14.25" x14ac:dyDescent="0.2"/>
  <cols>
    <col min="1" max="1" width="3" style="8" customWidth="1"/>
    <col min="2" max="2" width="21.83203125" style="1" customWidth="1"/>
    <col min="3" max="21" width="14.83203125" style="1" customWidth="1"/>
    <col min="22" max="22" width="14.83203125" style="3" customWidth="1"/>
    <col min="23" max="23" width="14.83203125" style="4" customWidth="1"/>
    <col min="24" max="25" width="14.83203125" style="1" customWidth="1"/>
    <col min="26" max="26" width="2.1640625" style="5" customWidth="1"/>
    <col min="27" max="16384" width="12.1640625" style="5"/>
  </cols>
  <sheetData>
    <row r="2" spans="1:25" s="2" customFormat="1" ht="15" customHeight="1" x14ac:dyDescent="0.25">
      <c r="A2" s="7"/>
      <c r="B2" s="81" t="str">
        <f>CONCATENATE("Number and percentage of public school female students with and without disabilities ",A7, ", by race/ethnicity, disability status, and English proficiency, by state: School Year 2015-16")</f>
        <v>Number and percentage of public school female students with and without disabilities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c r="V2" s="81"/>
      <c r="W2" s="81"/>
    </row>
    <row r="3" spans="1:25" s="1" customFormat="1" ht="15" customHeight="1" thickBot="1" x14ac:dyDescent="0.3">
      <c r="A3" s="75">
        <f>C7</f>
        <v>2241</v>
      </c>
      <c r="B3" s="76"/>
      <c r="C3" s="77"/>
      <c r="D3" s="77"/>
      <c r="E3" s="77"/>
      <c r="F3" s="77"/>
      <c r="G3" s="77"/>
      <c r="H3" s="77"/>
      <c r="I3" s="77"/>
      <c r="J3" s="77"/>
      <c r="K3" s="77"/>
      <c r="L3" s="77"/>
      <c r="M3" s="77"/>
      <c r="N3" s="77"/>
      <c r="O3" s="77"/>
      <c r="P3" s="77"/>
      <c r="Q3" s="77"/>
      <c r="R3" s="77"/>
      <c r="S3" s="77"/>
      <c r="T3" s="77"/>
      <c r="U3" s="77"/>
      <c r="V3" s="77"/>
      <c r="W3" s="3"/>
      <c r="X3" s="77"/>
      <c r="Y3" s="77"/>
    </row>
    <row r="4" spans="1:25" s="10" customFormat="1" ht="24.95" customHeight="1" x14ac:dyDescent="0.2">
      <c r="A4" s="9"/>
      <c r="B4" s="100" t="s">
        <v>0</v>
      </c>
      <c r="C4" s="102" t="s">
        <v>12</v>
      </c>
      <c r="D4" s="104" t="s">
        <v>78</v>
      </c>
      <c r="E4" s="105"/>
      <c r="F4" s="105"/>
      <c r="G4" s="105"/>
      <c r="H4" s="105"/>
      <c r="I4" s="105"/>
      <c r="J4" s="105"/>
      <c r="K4" s="105"/>
      <c r="L4" s="105"/>
      <c r="M4" s="105"/>
      <c r="N4" s="105"/>
      <c r="O4" s="105"/>
      <c r="P4" s="105"/>
      <c r="Q4" s="106"/>
      <c r="R4" s="96" t="s">
        <v>79</v>
      </c>
      <c r="S4" s="97"/>
      <c r="T4" s="96" t="s">
        <v>75</v>
      </c>
      <c r="U4" s="97"/>
      <c r="V4" s="96" t="s">
        <v>13</v>
      </c>
      <c r="W4" s="97"/>
      <c r="X4" s="87" t="s">
        <v>16</v>
      </c>
      <c r="Y4" s="89" t="s">
        <v>14</v>
      </c>
    </row>
    <row r="5" spans="1:25"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98"/>
      <c r="W5" s="99"/>
      <c r="X5" s="88"/>
      <c r="Y5" s="90"/>
    </row>
    <row r="6" spans="1:25"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78" t="s">
        <v>8</v>
      </c>
      <c r="S6" s="16" t="s">
        <v>80</v>
      </c>
      <c r="T6" s="12" t="s">
        <v>8</v>
      </c>
      <c r="U6" s="16" t="s">
        <v>80</v>
      </c>
      <c r="V6" s="14" t="s">
        <v>8</v>
      </c>
      <c r="W6" s="16" t="s">
        <v>80</v>
      </c>
      <c r="X6" s="17"/>
      <c r="Y6" s="18"/>
    </row>
    <row r="7" spans="1:25" s="20" customFormat="1" ht="15" customHeight="1" x14ac:dyDescent="0.2">
      <c r="A7" s="19" t="s">
        <v>81</v>
      </c>
      <c r="B7" s="52" t="s">
        <v>11</v>
      </c>
      <c r="C7" s="53">
        <f>D7+F7+H7+J7+L7+N7+P7</f>
        <v>2241</v>
      </c>
      <c r="D7" s="54">
        <v>24</v>
      </c>
      <c r="E7" s="55">
        <v>1.071</v>
      </c>
      <c r="F7" s="56">
        <v>10</v>
      </c>
      <c r="G7" s="55">
        <v>0.44623000000000002</v>
      </c>
      <c r="H7" s="56">
        <v>872</v>
      </c>
      <c r="I7" s="55">
        <v>38.911200000000001</v>
      </c>
      <c r="J7" s="56">
        <v>652</v>
      </c>
      <c r="K7" s="55">
        <v>29.094200000000001</v>
      </c>
      <c r="L7" s="56">
        <v>596</v>
      </c>
      <c r="M7" s="55">
        <v>26.594999999999999</v>
      </c>
      <c r="N7" s="57">
        <v>2</v>
      </c>
      <c r="O7" s="55">
        <v>8.9249999999999996E-2</v>
      </c>
      <c r="P7" s="58">
        <v>85</v>
      </c>
      <c r="Q7" s="59">
        <v>3.7928999999999999</v>
      </c>
      <c r="R7" s="56">
        <v>610</v>
      </c>
      <c r="S7" s="82">
        <v>27.22</v>
      </c>
      <c r="T7" s="60">
        <v>59</v>
      </c>
      <c r="U7" s="59">
        <v>2.6328</v>
      </c>
      <c r="V7" s="60">
        <v>194</v>
      </c>
      <c r="W7" s="82">
        <v>8.6568000000000005</v>
      </c>
      <c r="X7" s="67">
        <v>96360</v>
      </c>
      <c r="Y7" s="68">
        <v>97.603999999999999</v>
      </c>
    </row>
    <row r="8" spans="1:25" s="20" customFormat="1" ht="15" customHeight="1" x14ac:dyDescent="0.2">
      <c r="A8" s="19" t="s">
        <v>17</v>
      </c>
      <c r="B8" s="21" t="s">
        <v>20</v>
      </c>
      <c r="C8" s="22">
        <f t="shared" ref="C8:C58" si="0">D8+F8+H8+J8+L8+N8+P8</f>
        <v>4</v>
      </c>
      <c r="D8" s="23">
        <v>0</v>
      </c>
      <c r="E8" s="24">
        <v>0</v>
      </c>
      <c r="F8" s="25">
        <v>0</v>
      </c>
      <c r="G8" s="24">
        <v>0</v>
      </c>
      <c r="H8" s="30">
        <v>0</v>
      </c>
      <c r="I8" s="24">
        <v>0</v>
      </c>
      <c r="J8" s="25">
        <v>2</v>
      </c>
      <c r="K8" s="24">
        <v>50</v>
      </c>
      <c r="L8" s="25">
        <v>2</v>
      </c>
      <c r="M8" s="24">
        <v>50</v>
      </c>
      <c r="N8" s="25">
        <v>0</v>
      </c>
      <c r="O8" s="24">
        <v>0</v>
      </c>
      <c r="P8" s="32">
        <v>0</v>
      </c>
      <c r="Q8" s="27">
        <v>0</v>
      </c>
      <c r="R8" s="25">
        <v>2</v>
      </c>
      <c r="S8" s="73">
        <v>50</v>
      </c>
      <c r="T8" s="23">
        <v>0</v>
      </c>
      <c r="U8" s="27">
        <v>0</v>
      </c>
      <c r="V8" s="31">
        <v>0</v>
      </c>
      <c r="W8" s="73">
        <v>0</v>
      </c>
      <c r="X8" s="28">
        <v>1400</v>
      </c>
      <c r="Y8" s="29">
        <v>100</v>
      </c>
    </row>
    <row r="9" spans="1:25" s="20" customFormat="1" ht="15" customHeight="1" x14ac:dyDescent="0.2">
      <c r="A9" s="19" t="s">
        <v>17</v>
      </c>
      <c r="B9" s="61" t="s">
        <v>19</v>
      </c>
      <c r="C9" s="53">
        <f t="shared" si="0"/>
        <v>0</v>
      </c>
      <c r="D9" s="54">
        <v>0</v>
      </c>
      <c r="E9" s="55">
        <v>0</v>
      </c>
      <c r="F9" s="56">
        <v>0</v>
      </c>
      <c r="G9" s="55">
        <v>0</v>
      </c>
      <c r="H9" s="56">
        <v>0</v>
      </c>
      <c r="I9" s="55">
        <v>0</v>
      </c>
      <c r="J9" s="57">
        <v>0</v>
      </c>
      <c r="K9" s="55">
        <v>0</v>
      </c>
      <c r="L9" s="57">
        <v>0</v>
      </c>
      <c r="M9" s="55">
        <v>0</v>
      </c>
      <c r="N9" s="56">
        <v>0</v>
      </c>
      <c r="O9" s="55">
        <v>0</v>
      </c>
      <c r="P9" s="62">
        <v>0</v>
      </c>
      <c r="Q9" s="59">
        <v>0</v>
      </c>
      <c r="R9" s="56">
        <v>0</v>
      </c>
      <c r="S9" s="82">
        <v>0</v>
      </c>
      <c r="T9" s="63">
        <v>0</v>
      </c>
      <c r="U9" s="59">
        <v>0</v>
      </c>
      <c r="V9" s="63">
        <v>0</v>
      </c>
      <c r="W9" s="82">
        <v>0</v>
      </c>
      <c r="X9" s="67">
        <v>503</v>
      </c>
      <c r="Y9" s="68">
        <v>100</v>
      </c>
    </row>
    <row r="10" spans="1:25" s="20" customFormat="1" ht="15" customHeight="1" x14ac:dyDescent="0.2">
      <c r="A10" s="19" t="s">
        <v>17</v>
      </c>
      <c r="B10" s="21" t="s">
        <v>22</v>
      </c>
      <c r="C10" s="22">
        <f t="shared" si="0"/>
        <v>2</v>
      </c>
      <c r="D10" s="31">
        <v>1</v>
      </c>
      <c r="E10" s="24">
        <v>50</v>
      </c>
      <c r="F10" s="25">
        <v>0</v>
      </c>
      <c r="G10" s="24">
        <v>0</v>
      </c>
      <c r="H10" s="30">
        <v>1</v>
      </c>
      <c r="I10" s="24">
        <v>50</v>
      </c>
      <c r="J10" s="25">
        <v>0</v>
      </c>
      <c r="K10" s="24">
        <v>0</v>
      </c>
      <c r="L10" s="30">
        <v>0</v>
      </c>
      <c r="M10" s="24">
        <v>0</v>
      </c>
      <c r="N10" s="30">
        <v>0</v>
      </c>
      <c r="O10" s="24">
        <v>0</v>
      </c>
      <c r="P10" s="26">
        <v>0</v>
      </c>
      <c r="Q10" s="27">
        <v>0</v>
      </c>
      <c r="R10" s="25">
        <v>0</v>
      </c>
      <c r="S10" s="73">
        <v>0</v>
      </c>
      <c r="T10" s="31">
        <v>0</v>
      </c>
      <c r="U10" s="27">
        <v>0</v>
      </c>
      <c r="V10" s="31">
        <v>0</v>
      </c>
      <c r="W10" s="73">
        <v>0</v>
      </c>
      <c r="X10" s="28">
        <v>1977</v>
      </c>
      <c r="Y10" s="29">
        <v>100</v>
      </c>
    </row>
    <row r="11" spans="1:25" s="20" customFormat="1" ht="15" customHeight="1" x14ac:dyDescent="0.2">
      <c r="A11" s="19" t="s">
        <v>17</v>
      </c>
      <c r="B11" s="61" t="s">
        <v>21</v>
      </c>
      <c r="C11" s="53">
        <f t="shared" si="0"/>
        <v>23</v>
      </c>
      <c r="D11" s="54">
        <v>0</v>
      </c>
      <c r="E11" s="55">
        <v>0</v>
      </c>
      <c r="F11" s="57">
        <v>0</v>
      </c>
      <c r="G11" s="55">
        <v>0</v>
      </c>
      <c r="H11" s="56">
        <v>1</v>
      </c>
      <c r="I11" s="55">
        <v>4.3478000000000003</v>
      </c>
      <c r="J11" s="56">
        <v>10</v>
      </c>
      <c r="K11" s="55">
        <v>43.478299999999997</v>
      </c>
      <c r="L11" s="56">
        <v>12</v>
      </c>
      <c r="M11" s="55">
        <v>52.173999999999999</v>
      </c>
      <c r="N11" s="56">
        <v>0</v>
      </c>
      <c r="O11" s="55">
        <v>0</v>
      </c>
      <c r="P11" s="62">
        <v>0</v>
      </c>
      <c r="Q11" s="59">
        <v>0</v>
      </c>
      <c r="R11" s="56">
        <v>6</v>
      </c>
      <c r="S11" s="82">
        <v>26.087</v>
      </c>
      <c r="T11" s="63">
        <v>0</v>
      </c>
      <c r="U11" s="59">
        <v>0</v>
      </c>
      <c r="V11" s="54">
        <v>1</v>
      </c>
      <c r="W11" s="82">
        <v>4.3478000000000003</v>
      </c>
      <c r="X11" s="67">
        <v>1092</v>
      </c>
      <c r="Y11" s="68">
        <v>100</v>
      </c>
    </row>
    <row r="12" spans="1:25" s="20" customFormat="1" ht="15" customHeight="1" x14ac:dyDescent="0.2">
      <c r="A12" s="19" t="s">
        <v>17</v>
      </c>
      <c r="B12" s="21" t="s">
        <v>23</v>
      </c>
      <c r="C12" s="22">
        <f t="shared" si="0"/>
        <v>97</v>
      </c>
      <c r="D12" s="23">
        <v>1</v>
      </c>
      <c r="E12" s="24">
        <v>1.0309999999999999</v>
      </c>
      <c r="F12" s="30">
        <v>2</v>
      </c>
      <c r="G12" s="24">
        <v>2.0618599999999998</v>
      </c>
      <c r="H12" s="25">
        <v>33</v>
      </c>
      <c r="I12" s="24">
        <v>34.020600000000002</v>
      </c>
      <c r="J12" s="25">
        <v>26</v>
      </c>
      <c r="K12" s="24">
        <v>26.804099999999998</v>
      </c>
      <c r="L12" s="25">
        <v>19</v>
      </c>
      <c r="M12" s="24">
        <v>19.588000000000001</v>
      </c>
      <c r="N12" s="30">
        <v>0</v>
      </c>
      <c r="O12" s="24">
        <v>0</v>
      </c>
      <c r="P12" s="32">
        <v>16</v>
      </c>
      <c r="Q12" s="27">
        <v>16.494800000000001</v>
      </c>
      <c r="R12" s="25">
        <v>13</v>
      </c>
      <c r="S12" s="73">
        <v>13.401999999999999</v>
      </c>
      <c r="T12" s="31">
        <v>0</v>
      </c>
      <c r="U12" s="27">
        <v>0</v>
      </c>
      <c r="V12" s="23">
        <v>4</v>
      </c>
      <c r="W12" s="73">
        <v>4.1237000000000004</v>
      </c>
      <c r="X12" s="28">
        <v>10138</v>
      </c>
      <c r="Y12" s="29">
        <v>100</v>
      </c>
    </row>
    <row r="13" spans="1:25" s="20" customFormat="1" ht="15" customHeight="1" x14ac:dyDescent="0.2">
      <c r="A13" s="19" t="s">
        <v>17</v>
      </c>
      <c r="B13" s="61" t="s">
        <v>24</v>
      </c>
      <c r="C13" s="53">
        <f t="shared" si="0"/>
        <v>6</v>
      </c>
      <c r="D13" s="54">
        <v>0</v>
      </c>
      <c r="E13" s="55">
        <v>0</v>
      </c>
      <c r="F13" s="57">
        <v>0</v>
      </c>
      <c r="G13" s="55">
        <v>0</v>
      </c>
      <c r="H13" s="56">
        <v>5</v>
      </c>
      <c r="I13" s="55">
        <v>83.333299999999994</v>
      </c>
      <c r="J13" s="57">
        <v>0</v>
      </c>
      <c r="K13" s="55">
        <v>0</v>
      </c>
      <c r="L13" s="56">
        <v>1</v>
      </c>
      <c r="M13" s="55">
        <v>16.667000000000002</v>
      </c>
      <c r="N13" s="56">
        <v>0</v>
      </c>
      <c r="O13" s="55">
        <v>0</v>
      </c>
      <c r="P13" s="58">
        <v>0</v>
      </c>
      <c r="Q13" s="59">
        <v>0</v>
      </c>
      <c r="R13" s="56">
        <v>1</v>
      </c>
      <c r="S13" s="82">
        <v>16.667000000000002</v>
      </c>
      <c r="T13" s="54">
        <v>0</v>
      </c>
      <c r="U13" s="59">
        <v>0</v>
      </c>
      <c r="V13" s="63">
        <v>0</v>
      </c>
      <c r="W13" s="82">
        <v>0</v>
      </c>
      <c r="X13" s="67">
        <v>1868</v>
      </c>
      <c r="Y13" s="68">
        <v>91.328000000000003</v>
      </c>
    </row>
    <row r="14" spans="1:25" s="20" customFormat="1" ht="15" customHeight="1" x14ac:dyDescent="0.2">
      <c r="A14" s="19" t="s">
        <v>17</v>
      </c>
      <c r="B14" s="21" t="s">
        <v>25</v>
      </c>
      <c r="C14" s="33">
        <f t="shared" si="0"/>
        <v>1</v>
      </c>
      <c r="D14" s="23">
        <v>0</v>
      </c>
      <c r="E14" s="24">
        <v>0</v>
      </c>
      <c r="F14" s="25">
        <v>0</v>
      </c>
      <c r="G14" s="24">
        <v>0</v>
      </c>
      <c r="H14" s="30">
        <v>0</v>
      </c>
      <c r="I14" s="24">
        <v>0</v>
      </c>
      <c r="J14" s="30">
        <v>0</v>
      </c>
      <c r="K14" s="24">
        <v>0</v>
      </c>
      <c r="L14" s="30">
        <v>1</v>
      </c>
      <c r="M14" s="24">
        <v>100</v>
      </c>
      <c r="N14" s="25">
        <v>0</v>
      </c>
      <c r="O14" s="24">
        <v>0</v>
      </c>
      <c r="P14" s="26">
        <v>0</v>
      </c>
      <c r="Q14" s="27">
        <v>0</v>
      </c>
      <c r="R14" s="25">
        <v>1</v>
      </c>
      <c r="S14" s="73">
        <v>100</v>
      </c>
      <c r="T14" s="31">
        <v>0</v>
      </c>
      <c r="U14" s="27">
        <v>0</v>
      </c>
      <c r="V14" s="23">
        <v>0</v>
      </c>
      <c r="W14" s="73">
        <v>0</v>
      </c>
      <c r="X14" s="28">
        <v>1238</v>
      </c>
      <c r="Y14" s="29">
        <v>100</v>
      </c>
    </row>
    <row r="15" spans="1:25"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56">
        <v>0</v>
      </c>
      <c r="S15" s="82">
        <v>0</v>
      </c>
      <c r="T15" s="63">
        <v>0</v>
      </c>
      <c r="U15" s="59">
        <v>0</v>
      </c>
      <c r="V15" s="54">
        <v>0</v>
      </c>
      <c r="W15" s="82">
        <v>0</v>
      </c>
      <c r="X15" s="67">
        <v>235</v>
      </c>
      <c r="Y15" s="68">
        <v>100</v>
      </c>
    </row>
    <row r="16" spans="1:25" s="20" customFormat="1" ht="15" customHeight="1" x14ac:dyDescent="0.2">
      <c r="A16" s="19" t="s">
        <v>17</v>
      </c>
      <c r="B16" s="21" t="s">
        <v>26</v>
      </c>
      <c r="C16" s="33">
        <f t="shared" si="0"/>
        <v>0</v>
      </c>
      <c r="D16" s="31">
        <v>0</v>
      </c>
      <c r="E16" s="24">
        <v>0</v>
      </c>
      <c r="F16" s="30">
        <v>0</v>
      </c>
      <c r="G16" s="24">
        <v>0</v>
      </c>
      <c r="H16" s="25">
        <v>0</v>
      </c>
      <c r="I16" s="24">
        <v>0</v>
      </c>
      <c r="J16" s="30">
        <v>0</v>
      </c>
      <c r="K16" s="24">
        <v>0</v>
      </c>
      <c r="L16" s="25">
        <v>0</v>
      </c>
      <c r="M16" s="24">
        <v>0</v>
      </c>
      <c r="N16" s="30">
        <v>0</v>
      </c>
      <c r="O16" s="24">
        <v>0</v>
      </c>
      <c r="P16" s="26">
        <v>0</v>
      </c>
      <c r="Q16" s="27">
        <v>0</v>
      </c>
      <c r="R16" s="25">
        <v>0</v>
      </c>
      <c r="S16" s="73">
        <v>0</v>
      </c>
      <c r="T16" s="23">
        <v>0</v>
      </c>
      <c r="U16" s="27">
        <v>0</v>
      </c>
      <c r="V16" s="23">
        <v>0</v>
      </c>
      <c r="W16" s="73">
        <v>0</v>
      </c>
      <c r="X16" s="28">
        <v>221</v>
      </c>
      <c r="Y16" s="29">
        <v>100</v>
      </c>
    </row>
    <row r="17" spans="1:25" s="20" customFormat="1" ht="15" customHeight="1" x14ac:dyDescent="0.2">
      <c r="A17" s="19" t="s">
        <v>17</v>
      </c>
      <c r="B17" s="61" t="s">
        <v>28</v>
      </c>
      <c r="C17" s="53">
        <f t="shared" si="0"/>
        <v>71</v>
      </c>
      <c r="D17" s="54">
        <v>0</v>
      </c>
      <c r="E17" s="55">
        <v>0</v>
      </c>
      <c r="F17" s="57">
        <v>0</v>
      </c>
      <c r="G17" s="55">
        <v>0</v>
      </c>
      <c r="H17" s="56">
        <v>5</v>
      </c>
      <c r="I17" s="55">
        <v>7.0423</v>
      </c>
      <c r="J17" s="57">
        <v>10</v>
      </c>
      <c r="K17" s="55">
        <v>14.0845</v>
      </c>
      <c r="L17" s="57">
        <v>55</v>
      </c>
      <c r="M17" s="55">
        <v>77.465000000000003</v>
      </c>
      <c r="N17" s="57">
        <v>0</v>
      </c>
      <c r="O17" s="55">
        <v>0</v>
      </c>
      <c r="P17" s="62">
        <v>1</v>
      </c>
      <c r="Q17" s="59">
        <v>1.4085000000000001</v>
      </c>
      <c r="R17" s="56">
        <v>10</v>
      </c>
      <c r="S17" s="82">
        <v>14.085000000000001</v>
      </c>
      <c r="T17" s="54">
        <v>1</v>
      </c>
      <c r="U17" s="59">
        <v>1.4085000000000001</v>
      </c>
      <c r="V17" s="54">
        <v>3</v>
      </c>
      <c r="W17" s="82">
        <v>4.2253999999999996</v>
      </c>
      <c r="X17" s="67">
        <v>3952</v>
      </c>
      <c r="Y17" s="68">
        <v>100</v>
      </c>
    </row>
    <row r="18" spans="1:25" s="20" customFormat="1" ht="15" customHeight="1" x14ac:dyDescent="0.2">
      <c r="A18" s="19" t="s">
        <v>17</v>
      </c>
      <c r="B18" s="21" t="s">
        <v>29</v>
      </c>
      <c r="C18" s="22">
        <f t="shared" si="0"/>
        <v>37</v>
      </c>
      <c r="D18" s="31">
        <v>0</v>
      </c>
      <c r="E18" s="24">
        <v>0</v>
      </c>
      <c r="F18" s="25">
        <v>1</v>
      </c>
      <c r="G18" s="24">
        <v>2.7027000000000001</v>
      </c>
      <c r="H18" s="25">
        <v>0</v>
      </c>
      <c r="I18" s="24">
        <v>0</v>
      </c>
      <c r="J18" s="25">
        <v>31</v>
      </c>
      <c r="K18" s="24">
        <v>83.783799999999999</v>
      </c>
      <c r="L18" s="25">
        <v>5</v>
      </c>
      <c r="M18" s="24">
        <v>13.513999999999999</v>
      </c>
      <c r="N18" s="25">
        <v>0</v>
      </c>
      <c r="O18" s="24">
        <v>0</v>
      </c>
      <c r="P18" s="26">
        <v>0</v>
      </c>
      <c r="Q18" s="27">
        <v>0</v>
      </c>
      <c r="R18" s="25">
        <v>34</v>
      </c>
      <c r="S18" s="73">
        <v>91.891999999999996</v>
      </c>
      <c r="T18" s="31">
        <v>0</v>
      </c>
      <c r="U18" s="27">
        <v>0</v>
      </c>
      <c r="V18" s="23">
        <v>0</v>
      </c>
      <c r="W18" s="73">
        <v>0</v>
      </c>
      <c r="X18" s="28">
        <v>2407</v>
      </c>
      <c r="Y18" s="29">
        <v>100</v>
      </c>
    </row>
    <row r="19" spans="1:25"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6">
        <v>0</v>
      </c>
      <c r="S19" s="82">
        <v>0</v>
      </c>
      <c r="T19" s="54">
        <v>0</v>
      </c>
      <c r="U19" s="59">
        <v>0</v>
      </c>
      <c r="V19" s="54">
        <v>0</v>
      </c>
      <c r="W19" s="82">
        <v>0</v>
      </c>
      <c r="X19" s="67">
        <v>290</v>
      </c>
      <c r="Y19" s="68">
        <v>100</v>
      </c>
    </row>
    <row r="20" spans="1:25" s="20" customFormat="1" ht="15" customHeight="1" x14ac:dyDescent="0.2">
      <c r="A20" s="19" t="s">
        <v>17</v>
      </c>
      <c r="B20" s="21" t="s">
        <v>32</v>
      </c>
      <c r="C20" s="33">
        <f t="shared" si="0"/>
        <v>2</v>
      </c>
      <c r="D20" s="31">
        <v>0</v>
      </c>
      <c r="E20" s="24">
        <v>0</v>
      </c>
      <c r="F20" s="30">
        <v>0</v>
      </c>
      <c r="G20" s="24">
        <v>0</v>
      </c>
      <c r="H20" s="25">
        <v>1</v>
      </c>
      <c r="I20" s="24">
        <v>50</v>
      </c>
      <c r="J20" s="30">
        <v>0</v>
      </c>
      <c r="K20" s="24">
        <v>0</v>
      </c>
      <c r="L20" s="30">
        <v>1</v>
      </c>
      <c r="M20" s="24">
        <v>50</v>
      </c>
      <c r="N20" s="30">
        <v>0</v>
      </c>
      <c r="O20" s="24">
        <v>0</v>
      </c>
      <c r="P20" s="26">
        <v>0</v>
      </c>
      <c r="Q20" s="27">
        <v>0</v>
      </c>
      <c r="R20" s="25">
        <v>2</v>
      </c>
      <c r="S20" s="73">
        <v>100</v>
      </c>
      <c r="T20" s="31">
        <v>0</v>
      </c>
      <c r="U20" s="27">
        <v>0</v>
      </c>
      <c r="V20" s="23">
        <v>0</v>
      </c>
      <c r="W20" s="73">
        <v>0</v>
      </c>
      <c r="X20" s="28">
        <v>720</v>
      </c>
      <c r="Y20" s="29">
        <v>100</v>
      </c>
    </row>
    <row r="21" spans="1:25" s="20" customFormat="1" ht="15" customHeight="1" x14ac:dyDescent="0.2">
      <c r="A21" s="19" t="s">
        <v>17</v>
      </c>
      <c r="B21" s="61" t="s">
        <v>33</v>
      </c>
      <c r="C21" s="53">
        <f t="shared" si="0"/>
        <v>69</v>
      </c>
      <c r="D21" s="63">
        <v>0</v>
      </c>
      <c r="E21" s="55">
        <v>0</v>
      </c>
      <c r="F21" s="56">
        <v>0</v>
      </c>
      <c r="G21" s="55">
        <v>0</v>
      </c>
      <c r="H21" s="57">
        <v>21</v>
      </c>
      <c r="I21" s="55">
        <v>30.434799999999999</v>
      </c>
      <c r="J21" s="56">
        <v>28</v>
      </c>
      <c r="K21" s="55">
        <v>40.579700000000003</v>
      </c>
      <c r="L21" s="56">
        <v>18</v>
      </c>
      <c r="M21" s="55">
        <v>26.087</v>
      </c>
      <c r="N21" s="56">
        <v>0</v>
      </c>
      <c r="O21" s="55">
        <v>0</v>
      </c>
      <c r="P21" s="62">
        <v>2</v>
      </c>
      <c r="Q21" s="59">
        <v>2.8986000000000001</v>
      </c>
      <c r="R21" s="56">
        <v>14</v>
      </c>
      <c r="S21" s="82">
        <v>20.29</v>
      </c>
      <c r="T21" s="54">
        <v>1</v>
      </c>
      <c r="U21" s="59">
        <v>1.4493</v>
      </c>
      <c r="V21" s="63">
        <v>3</v>
      </c>
      <c r="W21" s="82">
        <v>4.3478000000000003</v>
      </c>
      <c r="X21" s="67">
        <v>4081</v>
      </c>
      <c r="Y21" s="68">
        <v>99.706000000000003</v>
      </c>
    </row>
    <row r="22" spans="1:25" s="20" customFormat="1" ht="15" customHeight="1" x14ac:dyDescent="0.2">
      <c r="A22" s="19" t="s">
        <v>17</v>
      </c>
      <c r="B22" s="21" t="s">
        <v>34</v>
      </c>
      <c r="C22" s="22">
        <f t="shared" si="0"/>
        <v>50</v>
      </c>
      <c r="D22" s="23">
        <v>0</v>
      </c>
      <c r="E22" s="24">
        <v>0</v>
      </c>
      <c r="F22" s="30">
        <v>1</v>
      </c>
      <c r="G22" s="24">
        <v>2</v>
      </c>
      <c r="H22" s="30">
        <v>4</v>
      </c>
      <c r="I22" s="24">
        <v>8</v>
      </c>
      <c r="J22" s="25">
        <v>20</v>
      </c>
      <c r="K22" s="24">
        <v>40</v>
      </c>
      <c r="L22" s="25">
        <v>23</v>
      </c>
      <c r="M22" s="24">
        <v>46</v>
      </c>
      <c r="N22" s="25">
        <v>0</v>
      </c>
      <c r="O22" s="24">
        <v>0</v>
      </c>
      <c r="P22" s="32">
        <v>2</v>
      </c>
      <c r="Q22" s="27">
        <v>4</v>
      </c>
      <c r="R22" s="25">
        <v>23</v>
      </c>
      <c r="S22" s="73">
        <v>46</v>
      </c>
      <c r="T22" s="31">
        <v>0</v>
      </c>
      <c r="U22" s="27">
        <v>0</v>
      </c>
      <c r="V22" s="31">
        <v>3</v>
      </c>
      <c r="W22" s="73">
        <v>6</v>
      </c>
      <c r="X22" s="28">
        <v>1879</v>
      </c>
      <c r="Y22" s="29">
        <v>100</v>
      </c>
    </row>
    <row r="23" spans="1:25" s="20" customFormat="1" ht="15" customHeight="1" x14ac:dyDescent="0.2">
      <c r="A23" s="19" t="s">
        <v>17</v>
      </c>
      <c r="B23" s="61" t="s">
        <v>31</v>
      </c>
      <c r="C23" s="53">
        <f t="shared" si="0"/>
        <v>3</v>
      </c>
      <c r="D23" s="54">
        <v>0</v>
      </c>
      <c r="E23" s="55">
        <v>0</v>
      </c>
      <c r="F23" s="56">
        <v>0</v>
      </c>
      <c r="G23" s="55">
        <v>0</v>
      </c>
      <c r="H23" s="56">
        <v>0</v>
      </c>
      <c r="I23" s="55">
        <v>0</v>
      </c>
      <c r="J23" s="56">
        <v>0</v>
      </c>
      <c r="K23" s="55">
        <v>0</v>
      </c>
      <c r="L23" s="56">
        <v>3</v>
      </c>
      <c r="M23" s="55">
        <v>100</v>
      </c>
      <c r="N23" s="56">
        <v>0</v>
      </c>
      <c r="O23" s="55">
        <v>0</v>
      </c>
      <c r="P23" s="62">
        <v>0</v>
      </c>
      <c r="Q23" s="59">
        <v>0</v>
      </c>
      <c r="R23" s="56">
        <v>3</v>
      </c>
      <c r="S23" s="82">
        <v>100</v>
      </c>
      <c r="T23" s="63">
        <v>0</v>
      </c>
      <c r="U23" s="59">
        <v>0</v>
      </c>
      <c r="V23" s="54">
        <v>0</v>
      </c>
      <c r="W23" s="82">
        <v>0</v>
      </c>
      <c r="X23" s="67">
        <v>1365</v>
      </c>
      <c r="Y23" s="68">
        <v>100</v>
      </c>
    </row>
    <row r="24" spans="1:25" s="20" customFormat="1" ht="15" customHeight="1" x14ac:dyDescent="0.2">
      <c r="A24" s="19" t="s">
        <v>17</v>
      </c>
      <c r="B24" s="21" t="s">
        <v>35</v>
      </c>
      <c r="C24" s="22">
        <f t="shared" si="0"/>
        <v>135</v>
      </c>
      <c r="D24" s="31">
        <v>0</v>
      </c>
      <c r="E24" s="24">
        <v>0</v>
      </c>
      <c r="F24" s="25">
        <v>0</v>
      </c>
      <c r="G24" s="24">
        <v>0</v>
      </c>
      <c r="H24" s="30">
        <v>33</v>
      </c>
      <c r="I24" s="24">
        <v>24.444400000000002</v>
      </c>
      <c r="J24" s="25">
        <v>14</v>
      </c>
      <c r="K24" s="24">
        <v>10.3704</v>
      </c>
      <c r="L24" s="25">
        <v>76</v>
      </c>
      <c r="M24" s="24">
        <v>56.295999999999999</v>
      </c>
      <c r="N24" s="25">
        <v>0</v>
      </c>
      <c r="O24" s="24">
        <v>0</v>
      </c>
      <c r="P24" s="32">
        <v>12</v>
      </c>
      <c r="Q24" s="27">
        <v>8.8888999999999996</v>
      </c>
      <c r="R24" s="25">
        <v>37</v>
      </c>
      <c r="S24" s="73">
        <v>27.407</v>
      </c>
      <c r="T24" s="31">
        <v>2</v>
      </c>
      <c r="U24" s="27">
        <v>1.4815</v>
      </c>
      <c r="V24" s="23">
        <v>8</v>
      </c>
      <c r="W24" s="73">
        <v>5.9259000000000004</v>
      </c>
      <c r="X24" s="28">
        <v>1356</v>
      </c>
      <c r="Y24" s="29">
        <v>100</v>
      </c>
    </row>
    <row r="25" spans="1:25" s="20" customFormat="1" ht="15" customHeight="1" x14ac:dyDescent="0.2">
      <c r="A25" s="19" t="s">
        <v>17</v>
      </c>
      <c r="B25" s="61" t="s">
        <v>36</v>
      </c>
      <c r="C25" s="64">
        <f t="shared" si="0"/>
        <v>0</v>
      </c>
      <c r="D25" s="54">
        <v>0</v>
      </c>
      <c r="E25" s="55">
        <v>0</v>
      </c>
      <c r="F25" s="56">
        <v>0</v>
      </c>
      <c r="G25" s="55">
        <v>0</v>
      </c>
      <c r="H25" s="56">
        <v>0</v>
      </c>
      <c r="I25" s="55">
        <v>0</v>
      </c>
      <c r="J25" s="56">
        <v>0</v>
      </c>
      <c r="K25" s="55">
        <v>0</v>
      </c>
      <c r="L25" s="57">
        <v>0</v>
      </c>
      <c r="M25" s="55">
        <v>0</v>
      </c>
      <c r="N25" s="56">
        <v>0</v>
      </c>
      <c r="O25" s="55">
        <v>0</v>
      </c>
      <c r="P25" s="62">
        <v>0</v>
      </c>
      <c r="Q25" s="59">
        <v>0</v>
      </c>
      <c r="R25" s="56">
        <v>0</v>
      </c>
      <c r="S25" s="82">
        <v>0</v>
      </c>
      <c r="T25" s="54">
        <v>0</v>
      </c>
      <c r="U25" s="59">
        <v>0</v>
      </c>
      <c r="V25" s="54">
        <v>0</v>
      </c>
      <c r="W25" s="82">
        <v>0</v>
      </c>
      <c r="X25" s="67">
        <v>1407</v>
      </c>
      <c r="Y25" s="68">
        <v>100</v>
      </c>
    </row>
    <row r="26" spans="1:25" s="20" customFormat="1" ht="15" customHeight="1" x14ac:dyDescent="0.2">
      <c r="A26" s="19" t="s">
        <v>17</v>
      </c>
      <c r="B26" s="21" t="s">
        <v>37</v>
      </c>
      <c r="C26" s="22">
        <f t="shared" si="0"/>
        <v>15</v>
      </c>
      <c r="D26" s="23">
        <v>0</v>
      </c>
      <c r="E26" s="24">
        <v>0</v>
      </c>
      <c r="F26" s="30">
        <v>0</v>
      </c>
      <c r="G26" s="24">
        <v>0</v>
      </c>
      <c r="H26" s="30">
        <v>0</v>
      </c>
      <c r="I26" s="24">
        <v>0</v>
      </c>
      <c r="J26" s="25">
        <v>14</v>
      </c>
      <c r="K26" s="24">
        <v>93.333299999999994</v>
      </c>
      <c r="L26" s="25">
        <v>0</v>
      </c>
      <c r="M26" s="24">
        <v>0</v>
      </c>
      <c r="N26" s="30">
        <v>0</v>
      </c>
      <c r="O26" s="24">
        <v>0</v>
      </c>
      <c r="P26" s="32">
        <v>1</v>
      </c>
      <c r="Q26" s="27">
        <v>6.6666999999999996</v>
      </c>
      <c r="R26" s="25">
        <v>2</v>
      </c>
      <c r="S26" s="73">
        <v>13.333</v>
      </c>
      <c r="T26" s="23">
        <v>0</v>
      </c>
      <c r="U26" s="27">
        <v>0</v>
      </c>
      <c r="V26" s="23">
        <v>0</v>
      </c>
      <c r="W26" s="73">
        <v>0</v>
      </c>
      <c r="X26" s="28">
        <v>1367</v>
      </c>
      <c r="Y26" s="29">
        <v>100</v>
      </c>
    </row>
    <row r="27" spans="1:25" s="20" customFormat="1" ht="15" customHeight="1" x14ac:dyDescent="0.2">
      <c r="A27" s="19" t="s">
        <v>17</v>
      </c>
      <c r="B27" s="61" t="s">
        <v>40</v>
      </c>
      <c r="C27" s="64">
        <f t="shared" si="0"/>
        <v>0</v>
      </c>
      <c r="D27" s="63">
        <v>0</v>
      </c>
      <c r="E27" s="55">
        <v>0</v>
      </c>
      <c r="F27" s="56">
        <v>0</v>
      </c>
      <c r="G27" s="55">
        <v>0</v>
      </c>
      <c r="H27" s="56">
        <v>0</v>
      </c>
      <c r="I27" s="55">
        <v>0</v>
      </c>
      <c r="J27" s="56">
        <v>0</v>
      </c>
      <c r="K27" s="55">
        <v>0</v>
      </c>
      <c r="L27" s="57">
        <v>0</v>
      </c>
      <c r="M27" s="55">
        <v>0</v>
      </c>
      <c r="N27" s="56">
        <v>0</v>
      </c>
      <c r="O27" s="55">
        <v>0</v>
      </c>
      <c r="P27" s="62">
        <v>0</v>
      </c>
      <c r="Q27" s="59">
        <v>0</v>
      </c>
      <c r="R27" s="56">
        <v>0</v>
      </c>
      <c r="S27" s="82">
        <v>0</v>
      </c>
      <c r="T27" s="63">
        <v>0</v>
      </c>
      <c r="U27" s="59">
        <v>0</v>
      </c>
      <c r="V27" s="54">
        <v>0</v>
      </c>
      <c r="W27" s="82">
        <v>0</v>
      </c>
      <c r="X27" s="67">
        <v>589</v>
      </c>
      <c r="Y27" s="68">
        <v>100</v>
      </c>
    </row>
    <row r="28" spans="1:25" s="20" customFormat="1" ht="15" customHeight="1" x14ac:dyDescent="0.2">
      <c r="A28" s="19" t="s">
        <v>17</v>
      </c>
      <c r="B28" s="21" t="s">
        <v>39</v>
      </c>
      <c r="C28" s="33">
        <f t="shared" si="0"/>
        <v>0</v>
      </c>
      <c r="D28" s="31">
        <v>0</v>
      </c>
      <c r="E28" s="24">
        <v>0</v>
      </c>
      <c r="F28" s="25">
        <v>0</v>
      </c>
      <c r="G28" s="24">
        <v>0</v>
      </c>
      <c r="H28" s="25">
        <v>0</v>
      </c>
      <c r="I28" s="24">
        <v>0</v>
      </c>
      <c r="J28" s="25">
        <v>0</v>
      </c>
      <c r="K28" s="24">
        <v>0</v>
      </c>
      <c r="L28" s="30">
        <v>0</v>
      </c>
      <c r="M28" s="24">
        <v>0</v>
      </c>
      <c r="N28" s="25">
        <v>0</v>
      </c>
      <c r="O28" s="24">
        <v>0</v>
      </c>
      <c r="P28" s="26">
        <v>0</v>
      </c>
      <c r="Q28" s="27">
        <v>0</v>
      </c>
      <c r="R28" s="25">
        <v>0</v>
      </c>
      <c r="S28" s="73">
        <v>0</v>
      </c>
      <c r="T28" s="23">
        <v>0</v>
      </c>
      <c r="U28" s="27">
        <v>0</v>
      </c>
      <c r="V28" s="31">
        <v>0</v>
      </c>
      <c r="W28" s="73">
        <v>0</v>
      </c>
      <c r="X28" s="28">
        <v>1434</v>
      </c>
      <c r="Y28" s="29">
        <v>85.774000000000001</v>
      </c>
    </row>
    <row r="29" spans="1:25" s="20" customFormat="1" ht="15" customHeight="1" x14ac:dyDescent="0.2">
      <c r="A29" s="19" t="s">
        <v>17</v>
      </c>
      <c r="B29" s="61" t="s">
        <v>38</v>
      </c>
      <c r="C29" s="53">
        <f t="shared" si="0"/>
        <v>12</v>
      </c>
      <c r="D29" s="54">
        <v>0</v>
      </c>
      <c r="E29" s="55">
        <v>0</v>
      </c>
      <c r="F29" s="56">
        <v>0</v>
      </c>
      <c r="G29" s="55">
        <v>0</v>
      </c>
      <c r="H29" s="57">
        <v>4</v>
      </c>
      <c r="I29" s="55">
        <v>33.333300000000001</v>
      </c>
      <c r="J29" s="56">
        <v>6</v>
      </c>
      <c r="K29" s="55">
        <v>50</v>
      </c>
      <c r="L29" s="57">
        <v>2</v>
      </c>
      <c r="M29" s="55">
        <v>16.667000000000002</v>
      </c>
      <c r="N29" s="56">
        <v>0</v>
      </c>
      <c r="O29" s="55">
        <v>0</v>
      </c>
      <c r="P29" s="62">
        <v>0</v>
      </c>
      <c r="Q29" s="59">
        <v>0</v>
      </c>
      <c r="R29" s="56">
        <v>9</v>
      </c>
      <c r="S29" s="82">
        <v>75</v>
      </c>
      <c r="T29" s="54">
        <v>0</v>
      </c>
      <c r="U29" s="59">
        <v>0</v>
      </c>
      <c r="V29" s="54">
        <v>0</v>
      </c>
      <c r="W29" s="82">
        <v>0</v>
      </c>
      <c r="X29" s="67">
        <v>1873</v>
      </c>
      <c r="Y29" s="68">
        <v>100</v>
      </c>
    </row>
    <row r="30" spans="1:25" s="20" customFormat="1" ht="15" customHeight="1" x14ac:dyDescent="0.2">
      <c r="A30" s="19" t="s">
        <v>17</v>
      </c>
      <c r="B30" s="21" t="s">
        <v>41</v>
      </c>
      <c r="C30" s="22">
        <f t="shared" si="0"/>
        <v>27</v>
      </c>
      <c r="D30" s="31">
        <v>0</v>
      </c>
      <c r="E30" s="24">
        <v>0</v>
      </c>
      <c r="F30" s="30">
        <v>0</v>
      </c>
      <c r="G30" s="24">
        <v>0</v>
      </c>
      <c r="H30" s="25">
        <v>0</v>
      </c>
      <c r="I30" s="24">
        <v>0</v>
      </c>
      <c r="J30" s="25">
        <v>16</v>
      </c>
      <c r="K30" s="24">
        <v>59.259300000000003</v>
      </c>
      <c r="L30" s="25">
        <v>10</v>
      </c>
      <c r="M30" s="24">
        <v>37.036999999999999</v>
      </c>
      <c r="N30" s="25">
        <v>0</v>
      </c>
      <c r="O30" s="24">
        <v>0</v>
      </c>
      <c r="P30" s="26">
        <v>1</v>
      </c>
      <c r="Q30" s="27">
        <v>3.7037</v>
      </c>
      <c r="R30" s="25">
        <v>10</v>
      </c>
      <c r="S30" s="73">
        <v>37.036999999999999</v>
      </c>
      <c r="T30" s="23">
        <v>0</v>
      </c>
      <c r="U30" s="27">
        <v>0</v>
      </c>
      <c r="V30" s="31">
        <v>0</v>
      </c>
      <c r="W30" s="73">
        <v>0</v>
      </c>
      <c r="X30" s="28">
        <v>3616</v>
      </c>
      <c r="Y30" s="29">
        <v>99.971999999999994</v>
      </c>
    </row>
    <row r="31" spans="1:25" s="20" customFormat="1" ht="15" customHeight="1" x14ac:dyDescent="0.2">
      <c r="A31" s="19" t="s">
        <v>17</v>
      </c>
      <c r="B31" s="61" t="s">
        <v>42</v>
      </c>
      <c r="C31" s="64">
        <f t="shared" si="0"/>
        <v>8</v>
      </c>
      <c r="D31" s="54">
        <v>1</v>
      </c>
      <c r="E31" s="55">
        <v>12.5</v>
      </c>
      <c r="F31" s="57">
        <v>0</v>
      </c>
      <c r="G31" s="55">
        <v>0</v>
      </c>
      <c r="H31" s="56">
        <v>1</v>
      </c>
      <c r="I31" s="55">
        <v>12.5</v>
      </c>
      <c r="J31" s="57">
        <v>4</v>
      </c>
      <c r="K31" s="55">
        <v>50</v>
      </c>
      <c r="L31" s="56">
        <v>2</v>
      </c>
      <c r="M31" s="55">
        <v>25</v>
      </c>
      <c r="N31" s="56">
        <v>0</v>
      </c>
      <c r="O31" s="55">
        <v>0</v>
      </c>
      <c r="P31" s="58">
        <v>0</v>
      </c>
      <c r="Q31" s="59">
        <v>0</v>
      </c>
      <c r="R31" s="56">
        <v>1</v>
      </c>
      <c r="S31" s="82">
        <v>12.5</v>
      </c>
      <c r="T31" s="54">
        <v>0</v>
      </c>
      <c r="U31" s="59">
        <v>0</v>
      </c>
      <c r="V31" s="63">
        <v>0</v>
      </c>
      <c r="W31" s="82">
        <v>0</v>
      </c>
      <c r="X31" s="67">
        <v>2170</v>
      </c>
      <c r="Y31" s="68">
        <v>96.543999999999997</v>
      </c>
    </row>
    <row r="32" spans="1:25" s="20" customFormat="1" ht="15" customHeight="1" x14ac:dyDescent="0.2">
      <c r="A32" s="19" t="s">
        <v>17</v>
      </c>
      <c r="B32" s="21" t="s">
        <v>44</v>
      </c>
      <c r="C32" s="22">
        <f t="shared" si="0"/>
        <v>79</v>
      </c>
      <c r="D32" s="23">
        <v>0</v>
      </c>
      <c r="E32" s="24">
        <v>0</v>
      </c>
      <c r="F32" s="25">
        <v>0</v>
      </c>
      <c r="G32" s="24">
        <v>0</v>
      </c>
      <c r="H32" s="25">
        <v>2</v>
      </c>
      <c r="I32" s="24">
        <v>2.5316000000000001</v>
      </c>
      <c r="J32" s="25">
        <v>67</v>
      </c>
      <c r="K32" s="24">
        <v>84.810100000000006</v>
      </c>
      <c r="L32" s="30">
        <v>9</v>
      </c>
      <c r="M32" s="24">
        <v>11.391999999999999</v>
      </c>
      <c r="N32" s="30">
        <v>0</v>
      </c>
      <c r="O32" s="24">
        <v>0</v>
      </c>
      <c r="P32" s="32">
        <v>1</v>
      </c>
      <c r="Q32" s="27">
        <v>1.2658</v>
      </c>
      <c r="R32" s="25">
        <v>6</v>
      </c>
      <c r="S32" s="73">
        <v>7.5949999999999998</v>
      </c>
      <c r="T32" s="31">
        <v>0</v>
      </c>
      <c r="U32" s="27">
        <v>0</v>
      </c>
      <c r="V32" s="23">
        <v>0</v>
      </c>
      <c r="W32" s="73">
        <v>0</v>
      </c>
      <c r="X32" s="28">
        <v>978</v>
      </c>
      <c r="Y32" s="29">
        <v>100</v>
      </c>
    </row>
    <row r="33" spans="1:26" s="20" customFormat="1" ht="15" customHeight="1" x14ac:dyDescent="0.2">
      <c r="A33" s="19" t="s">
        <v>17</v>
      </c>
      <c r="B33" s="61" t="s">
        <v>43</v>
      </c>
      <c r="C33" s="53">
        <f t="shared" si="0"/>
        <v>47</v>
      </c>
      <c r="D33" s="63">
        <v>0</v>
      </c>
      <c r="E33" s="55">
        <v>0</v>
      </c>
      <c r="F33" s="56">
        <v>0</v>
      </c>
      <c r="G33" s="55">
        <v>0</v>
      </c>
      <c r="H33" s="57">
        <v>0</v>
      </c>
      <c r="I33" s="55">
        <v>0</v>
      </c>
      <c r="J33" s="56">
        <v>35</v>
      </c>
      <c r="K33" s="55">
        <v>74.468100000000007</v>
      </c>
      <c r="L33" s="56">
        <v>8</v>
      </c>
      <c r="M33" s="55">
        <v>17.021000000000001</v>
      </c>
      <c r="N33" s="57">
        <v>0</v>
      </c>
      <c r="O33" s="55">
        <v>0</v>
      </c>
      <c r="P33" s="62">
        <v>4</v>
      </c>
      <c r="Q33" s="59">
        <v>8.5106000000000002</v>
      </c>
      <c r="R33" s="56">
        <v>9</v>
      </c>
      <c r="S33" s="82">
        <v>19.149000000000001</v>
      </c>
      <c r="T33" s="63">
        <v>0</v>
      </c>
      <c r="U33" s="59">
        <v>0</v>
      </c>
      <c r="V33" s="63">
        <v>0</v>
      </c>
      <c r="W33" s="82">
        <v>0</v>
      </c>
      <c r="X33" s="67">
        <v>2372</v>
      </c>
      <c r="Y33" s="68">
        <v>100</v>
      </c>
    </row>
    <row r="34" spans="1:26" s="20" customFormat="1" ht="15" customHeight="1" x14ac:dyDescent="0.2">
      <c r="A34" s="19" t="s">
        <v>17</v>
      </c>
      <c r="B34" s="21" t="s">
        <v>45</v>
      </c>
      <c r="C34" s="33">
        <f t="shared" si="0"/>
        <v>2</v>
      </c>
      <c r="D34" s="23">
        <v>1</v>
      </c>
      <c r="E34" s="24">
        <v>50</v>
      </c>
      <c r="F34" s="25">
        <v>0</v>
      </c>
      <c r="G34" s="24">
        <v>0</v>
      </c>
      <c r="H34" s="30">
        <v>0</v>
      </c>
      <c r="I34" s="24">
        <v>0</v>
      </c>
      <c r="J34" s="25">
        <v>0</v>
      </c>
      <c r="K34" s="24">
        <v>0</v>
      </c>
      <c r="L34" s="30">
        <v>1</v>
      </c>
      <c r="M34" s="24">
        <v>50</v>
      </c>
      <c r="N34" s="30">
        <v>0</v>
      </c>
      <c r="O34" s="24">
        <v>0</v>
      </c>
      <c r="P34" s="26">
        <v>0</v>
      </c>
      <c r="Q34" s="27">
        <v>0</v>
      </c>
      <c r="R34" s="25">
        <v>0</v>
      </c>
      <c r="S34" s="73">
        <v>0</v>
      </c>
      <c r="T34" s="31">
        <v>0</v>
      </c>
      <c r="U34" s="27">
        <v>0</v>
      </c>
      <c r="V34" s="31">
        <v>0</v>
      </c>
      <c r="W34" s="73">
        <v>0</v>
      </c>
      <c r="X34" s="28">
        <v>825</v>
      </c>
      <c r="Y34" s="29">
        <v>100</v>
      </c>
    </row>
    <row r="35" spans="1:26" s="20" customFormat="1" ht="15" customHeight="1" x14ac:dyDescent="0.2">
      <c r="A35" s="19" t="s">
        <v>17</v>
      </c>
      <c r="B35" s="61" t="s">
        <v>48</v>
      </c>
      <c r="C35" s="64">
        <f t="shared" si="0"/>
        <v>27</v>
      </c>
      <c r="D35" s="63">
        <v>2</v>
      </c>
      <c r="E35" s="55">
        <v>7.407</v>
      </c>
      <c r="F35" s="56">
        <v>0</v>
      </c>
      <c r="G35" s="55">
        <v>0</v>
      </c>
      <c r="H35" s="57">
        <v>1</v>
      </c>
      <c r="I35" s="55">
        <v>3.7037</v>
      </c>
      <c r="J35" s="56">
        <v>13</v>
      </c>
      <c r="K35" s="55">
        <v>48.148099999999999</v>
      </c>
      <c r="L35" s="57">
        <v>8</v>
      </c>
      <c r="M35" s="55">
        <v>29.63</v>
      </c>
      <c r="N35" s="56">
        <v>0</v>
      </c>
      <c r="O35" s="55">
        <v>0</v>
      </c>
      <c r="P35" s="62">
        <v>3</v>
      </c>
      <c r="Q35" s="59">
        <v>11.1111</v>
      </c>
      <c r="R35" s="56">
        <v>5</v>
      </c>
      <c r="S35" s="82">
        <v>18.518999999999998</v>
      </c>
      <c r="T35" s="63">
        <v>0</v>
      </c>
      <c r="U35" s="59">
        <v>0</v>
      </c>
      <c r="V35" s="63">
        <v>5</v>
      </c>
      <c r="W35" s="82">
        <v>18.5185</v>
      </c>
      <c r="X35" s="67">
        <v>1064</v>
      </c>
      <c r="Y35" s="68">
        <v>100</v>
      </c>
    </row>
    <row r="36" spans="1:26" s="20" customFormat="1" ht="15" customHeight="1" x14ac:dyDescent="0.2">
      <c r="A36" s="19" t="s">
        <v>17</v>
      </c>
      <c r="B36" s="21" t="s">
        <v>52</v>
      </c>
      <c r="C36" s="33">
        <f t="shared" si="0"/>
        <v>5</v>
      </c>
      <c r="D36" s="31">
        <v>1</v>
      </c>
      <c r="E36" s="24">
        <v>20</v>
      </c>
      <c r="F36" s="25">
        <v>0</v>
      </c>
      <c r="G36" s="24">
        <v>0</v>
      </c>
      <c r="H36" s="25">
        <v>1</v>
      </c>
      <c r="I36" s="24">
        <v>20</v>
      </c>
      <c r="J36" s="30">
        <v>2</v>
      </c>
      <c r="K36" s="24">
        <v>40</v>
      </c>
      <c r="L36" s="30">
        <v>1</v>
      </c>
      <c r="M36" s="24">
        <v>20</v>
      </c>
      <c r="N36" s="25">
        <v>0</v>
      </c>
      <c r="O36" s="24">
        <v>0</v>
      </c>
      <c r="P36" s="32">
        <v>0</v>
      </c>
      <c r="Q36" s="27">
        <v>0</v>
      </c>
      <c r="R36" s="25">
        <v>3</v>
      </c>
      <c r="S36" s="73">
        <v>60</v>
      </c>
      <c r="T36" s="31">
        <v>1</v>
      </c>
      <c r="U36" s="27">
        <v>20</v>
      </c>
      <c r="V36" s="23">
        <v>0</v>
      </c>
      <c r="W36" s="73">
        <v>0</v>
      </c>
      <c r="X36" s="28">
        <v>658</v>
      </c>
      <c r="Y36" s="29">
        <v>100</v>
      </c>
    </row>
    <row r="37" spans="1:26" s="20" customFormat="1" ht="15" customHeight="1" x14ac:dyDescent="0.2">
      <c r="A37" s="19" t="s">
        <v>17</v>
      </c>
      <c r="B37" s="61" t="s">
        <v>49</v>
      </c>
      <c r="C37" s="53">
        <f t="shared" si="0"/>
        <v>0</v>
      </c>
      <c r="D37" s="54">
        <v>0</v>
      </c>
      <c r="E37" s="55">
        <v>0</v>
      </c>
      <c r="F37" s="56">
        <v>0</v>
      </c>
      <c r="G37" s="55">
        <v>0</v>
      </c>
      <c r="H37" s="56">
        <v>0</v>
      </c>
      <c r="I37" s="55">
        <v>0</v>
      </c>
      <c r="J37" s="56">
        <v>0</v>
      </c>
      <c r="K37" s="55">
        <v>0</v>
      </c>
      <c r="L37" s="56">
        <v>0</v>
      </c>
      <c r="M37" s="55">
        <v>0</v>
      </c>
      <c r="N37" s="57">
        <v>0</v>
      </c>
      <c r="O37" s="55">
        <v>0</v>
      </c>
      <c r="P37" s="62">
        <v>0</v>
      </c>
      <c r="Q37" s="59">
        <v>0</v>
      </c>
      <c r="R37" s="56">
        <v>0</v>
      </c>
      <c r="S37" s="82">
        <v>0</v>
      </c>
      <c r="T37" s="63">
        <v>0</v>
      </c>
      <c r="U37" s="59">
        <v>0</v>
      </c>
      <c r="V37" s="54">
        <v>0</v>
      </c>
      <c r="W37" s="82">
        <v>0</v>
      </c>
      <c r="X37" s="67">
        <v>483</v>
      </c>
      <c r="Y37" s="68">
        <v>100</v>
      </c>
    </row>
    <row r="38" spans="1:26" s="20" customFormat="1" ht="15" customHeight="1" x14ac:dyDescent="0.2">
      <c r="A38" s="19" t="s">
        <v>17</v>
      </c>
      <c r="B38" s="21" t="s">
        <v>50</v>
      </c>
      <c r="C38" s="22">
        <f t="shared" si="0"/>
        <v>4</v>
      </c>
      <c r="D38" s="23">
        <v>0</v>
      </c>
      <c r="E38" s="24">
        <v>0</v>
      </c>
      <c r="F38" s="25">
        <v>0</v>
      </c>
      <c r="G38" s="24">
        <v>0</v>
      </c>
      <c r="H38" s="25">
        <v>1</v>
      </c>
      <c r="I38" s="24">
        <v>25</v>
      </c>
      <c r="J38" s="25">
        <v>3</v>
      </c>
      <c r="K38" s="24">
        <v>75</v>
      </c>
      <c r="L38" s="25">
        <v>0</v>
      </c>
      <c r="M38" s="24">
        <v>0</v>
      </c>
      <c r="N38" s="25">
        <v>0</v>
      </c>
      <c r="O38" s="24">
        <v>0</v>
      </c>
      <c r="P38" s="26">
        <v>0</v>
      </c>
      <c r="Q38" s="27">
        <v>0</v>
      </c>
      <c r="R38" s="25">
        <v>1</v>
      </c>
      <c r="S38" s="73">
        <v>25</v>
      </c>
      <c r="T38" s="31">
        <v>0</v>
      </c>
      <c r="U38" s="27">
        <v>0</v>
      </c>
      <c r="V38" s="23">
        <v>0</v>
      </c>
      <c r="W38" s="73">
        <v>0</v>
      </c>
      <c r="X38" s="28">
        <v>2577</v>
      </c>
      <c r="Y38" s="29">
        <v>100</v>
      </c>
    </row>
    <row r="39" spans="1:26" s="20" customFormat="1" ht="15" customHeight="1" x14ac:dyDescent="0.2">
      <c r="A39" s="19" t="s">
        <v>17</v>
      </c>
      <c r="B39" s="61" t="s">
        <v>51</v>
      </c>
      <c r="C39" s="53">
        <f t="shared" si="0"/>
        <v>1</v>
      </c>
      <c r="D39" s="63">
        <v>1</v>
      </c>
      <c r="E39" s="55">
        <v>100</v>
      </c>
      <c r="F39" s="56">
        <v>0</v>
      </c>
      <c r="G39" s="55">
        <v>0</v>
      </c>
      <c r="H39" s="57">
        <v>0</v>
      </c>
      <c r="I39" s="55">
        <v>0</v>
      </c>
      <c r="J39" s="56">
        <v>0</v>
      </c>
      <c r="K39" s="55">
        <v>0</v>
      </c>
      <c r="L39" s="57">
        <v>0</v>
      </c>
      <c r="M39" s="55">
        <v>0</v>
      </c>
      <c r="N39" s="56">
        <v>0</v>
      </c>
      <c r="O39" s="55">
        <v>0</v>
      </c>
      <c r="P39" s="62">
        <v>0</v>
      </c>
      <c r="Q39" s="59">
        <v>0</v>
      </c>
      <c r="R39" s="56">
        <v>0</v>
      </c>
      <c r="S39" s="82">
        <v>0</v>
      </c>
      <c r="T39" s="54">
        <v>0</v>
      </c>
      <c r="U39" s="59">
        <v>0</v>
      </c>
      <c r="V39" s="54">
        <v>0</v>
      </c>
      <c r="W39" s="82">
        <v>0</v>
      </c>
      <c r="X39" s="67">
        <v>880</v>
      </c>
      <c r="Y39" s="68">
        <v>100</v>
      </c>
    </row>
    <row r="40" spans="1:26" s="20" customFormat="1" ht="15" customHeight="1" x14ac:dyDescent="0.2">
      <c r="A40" s="19" t="s">
        <v>17</v>
      </c>
      <c r="B40" s="21" t="s">
        <v>53</v>
      </c>
      <c r="C40" s="33">
        <f t="shared" si="0"/>
        <v>11</v>
      </c>
      <c r="D40" s="23">
        <v>0</v>
      </c>
      <c r="E40" s="24">
        <v>0</v>
      </c>
      <c r="F40" s="25">
        <v>1</v>
      </c>
      <c r="G40" s="24">
        <v>9.0909099999999992</v>
      </c>
      <c r="H40" s="25">
        <v>1</v>
      </c>
      <c r="I40" s="24">
        <v>9.0908999999999995</v>
      </c>
      <c r="J40" s="30">
        <v>9</v>
      </c>
      <c r="K40" s="24">
        <v>81.818200000000004</v>
      </c>
      <c r="L40" s="30">
        <v>0</v>
      </c>
      <c r="M40" s="24">
        <v>0</v>
      </c>
      <c r="N40" s="25">
        <v>0</v>
      </c>
      <c r="O40" s="24">
        <v>0</v>
      </c>
      <c r="P40" s="26">
        <v>0</v>
      </c>
      <c r="Q40" s="27">
        <v>0</v>
      </c>
      <c r="R40" s="25">
        <v>6</v>
      </c>
      <c r="S40" s="73">
        <v>54.545000000000002</v>
      </c>
      <c r="T40" s="31">
        <v>0</v>
      </c>
      <c r="U40" s="27">
        <v>0</v>
      </c>
      <c r="V40" s="23">
        <v>0</v>
      </c>
      <c r="W40" s="73">
        <v>0</v>
      </c>
      <c r="X40" s="28">
        <v>4916</v>
      </c>
      <c r="Y40" s="29">
        <v>66.700999999999993</v>
      </c>
      <c r="Z40" s="20" t="s">
        <v>71</v>
      </c>
    </row>
    <row r="41" spans="1:26" s="20" customFormat="1" ht="15" customHeight="1" x14ac:dyDescent="0.2">
      <c r="A41" s="19" t="s">
        <v>17</v>
      </c>
      <c r="B41" s="61" t="s">
        <v>46</v>
      </c>
      <c r="C41" s="53">
        <f t="shared" si="0"/>
        <v>0</v>
      </c>
      <c r="D41" s="63">
        <v>0</v>
      </c>
      <c r="E41" s="55">
        <v>0</v>
      </c>
      <c r="F41" s="56">
        <v>0</v>
      </c>
      <c r="G41" s="55">
        <v>0</v>
      </c>
      <c r="H41" s="56">
        <v>0</v>
      </c>
      <c r="I41" s="55">
        <v>0</v>
      </c>
      <c r="J41" s="56">
        <v>0</v>
      </c>
      <c r="K41" s="55">
        <v>0</v>
      </c>
      <c r="L41" s="57">
        <v>0</v>
      </c>
      <c r="M41" s="55">
        <v>0</v>
      </c>
      <c r="N41" s="57">
        <v>0</v>
      </c>
      <c r="O41" s="55">
        <v>0</v>
      </c>
      <c r="P41" s="58">
        <v>0</v>
      </c>
      <c r="Q41" s="59">
        <v>0</v>
      </c>
      <c r="R41" s="56">
        <v>0</v>
      </c>
      <c r="S41" s="82">
        <v>0</v>
      </c>
      <c r="T41" s="54">
        <v>0</v>
      </c>
      <c r="U41" s="59">
        <v>0</v>
      </c>
      <c r="V41" s="63">
        <v>0</v>
      </c>
      <c r="W41" s="82">
        <v>0</v>
      </c>
      <c r="X41" s="67">
        <v>2618</v>
      </c>
      <c r="Y41" s="68">
        <v>100</v>
      </c>
    </row>
    <row r="42" spans="1:26" s="20" customFormat="1" ht="15" customHeight="1" x14ac:dyDescent="0.2">
      <c r="A42" s="19" t="s">
        <v>17</v>
      </c>
      <c r="B42" s="21" t="s">
        <v>47</v>
      </c>
      <c r="C42" s="33">
        <f t="shared" si="0"/>
        <v>2</v>
      </c>
      <c r="D42" s="23">
        <v>1</v>
      </c>
      <c r="E42" s="24">
        <v>50</v>
      </c>
      <c r="F42" s="25">
        <v>0</v>
      </c>
      <c r="G42" s="24">
        <v>0</v>
      </c>
      <c r="H42" s="25">
        <v>0</v>
      </c>
      <c r="I42" s="24">
        <v>0</v>
      </c>
      <c r="J42" s="30">
        <v>0</v>
      </c>
      <c r="K42" s="24">
        <v>0</v>
      </c>
      <c r="L42" s="30">
        <v>1</v>
      </c>
      <c r="M42" s="24">
        <v>50</v>
      </c>
      <c r="N42" s="30">
        <v>0</v>
      </c>
      <c r="O42" s="24">
        <v>0</v>
      </c>
      <c r="P42" s="26">
        <v>0</v>
      </c>
      <c r="Q42" s="27">
        <v>0</v>
      </c>
      <c r="R42" s="25">
        <v>1</v>
      </c>
      <c r="S42" s="73">
        <v>50</v>
      </c>
      <c r="T42" s="31">
        <v>0</v>
      </c>
      <c r="U42" s="27">
        <v>0</v>
      </c>
      <c r="V42" s="23">
        <v>0</v>
      </c>
      <c r="W42" s="73">
        <v>0</v>
      </c>
      <c r="X42" s="28">
        <v>481</v>
      </c>
      <c r="Y42" s="29">
        <v>100</v>
      </c>
    </row>
    <row r="43" spans="1:26" s="20" customFormat="1" ht="15" customHeight="1" x14ac:dyDescent="0.2">
      <c r="A43" s="19" t="s">
        <v>17</v>
      </c>
      <c r="B43" s="61" t="s">
        <v>54</v>
      </c>
      <c r="C43" s="53">
        <f t="shared" si="0"/>
        <v>10</v>
      </c>
      <c r="D43" s="54">
        <v>0</v>
      </c>
      <c r="E43" s="55">
        <v>0</v>
      </c>
      <c r="F43" s="56">
        <v>0</v>
      </c>
      <c r="G43" s="55">
        <v>0</v>
      </c>
      <c r="H43" s="57">
        <v>0</v>
      </c>
      <c r="I43" s="55">
        <v>0</v>
      </c>
      <c r="J43" s="56">
        <v>4</v>
      </c>
      <c r="K43" s="55">
        <v>40</v>
      </c>
      <c r="L43" s="56">
        <v>6</v>
      </c>
      <c r="M43" s="55">
        <v>60</v>
      </c>
      <c r="N43" s="56">
        <v>0</v>
      </c>
      <c r="O43" s="55">
        <v>0</v>
      </c>
      <c r="P43" s="58">
        <v>0</v>
      </c>
      <c r="Q43" s="59">
        <v>0</v>
      </c>
      <c r="R43" s="56">
        <v>5</v>
      </c>
      <c r="S43" s="82">
        <v>50</v>
      </c>
      <c r="T43" s="63">
        <v>0</v>
      </c>
      <c r="U43" s="59">
        <v>0</v>
      </c>
      <c r="V43" s="63">
        <v>0</v>
      </c>
      <c r="W43" s="82">
        <v>0</v>
      </c>
      <c r="X43" s="67">
        <v>3631</v>
      </c>
      <c r="Y43" s="68">
        <v>100</v>
      </c>
    </row>
    <row r="44" spans="1:26" s="20" customFormat="1" ht="15" customHeight="1" x14ac:dyDescent="0.2">
      <c r="A44" s="19" t="s">
        <v>17</v>
      </c>
      <c r="B44" s="21" t="s">
        <v>55</v>
      </c>
      <c r="C44" s="22">
        <f t="shared" si="0"/>
        <v>34</v>
      </c>
      <c r="D44" s="23">
        <v>8</v>
      </c>
      <c r="E44" s="24">
        <v>23.529</v>
      </c>
      <c r="F44" s="30">
        <v>0</v>
      </c>
      <c r="G44" s="24">
        <v>0</v>
      </c>
      <c r="H44" s="25">
        <v>2</v>
      </c>
      <c r="I44" s="24">
        <v>5.8823999999999996</v>
      </c>
      <c r="J44" s="25">
        <v>9</v>
      </c>
      <c r="K44" s="24">
        <v>26.470600000000001</v>
      </c>
      <c r="L44" s="25">
        <v>15</v>
      </c>
      <c r="M44" s="24">
        <v>44.118000000000002</v>
      </c>
      <c r="N44" s="30">
        <v>0</v>
      </c>
      <c r="O44" s="24">
        <v>0</v>
      </c>
      <c r="P44" s="32">
        <v>0</v>
      </c>
      <c r="Q44" s="27">
        <v>0</v>
      </c>
      <c r="R44" s="25">
        <v>21</v>
      </c>
      <c r="S44" s="73">
        <v>61.765000000000001</v>
      </c>
      <c r="T44" s="31">
        <v>1</v>
      </c>
      <c r="U44" s="27">
        <v>2.9411999999999998</v>
      </c>
      <c r="V44" s="31">
        <v>0</v>
      </c>
      <c r="W44" s="73">
        <v>0</v>
      </c>
      <c r="X44" s="28">
        <v>1815</v>
      </c>
      <c r="Y44" s="29">
        <v>100</v>
      </c>
    </row>
    <row r="45" spans="1:26" s="20" customFormat="1" ht="15" customHeight="1" x14ac:dyDescent="0.2">
      <c r="A45" s="19" t="s">
        <v>17</v>
      </c>
      <c r="B45" s="61" t="s">
        <v>56</v>
      </c>
      <c r="C45" s="53">
        <f t="shared" si="0"/>
        <v>1</v>
      </c>
      <c r="D45" s="63">
        <v>0</v>
      </c>
      <c r="E45" s="55">
        <v>0</v>
      </c>
      <c r="F45" s="56">
        <v>0</v>
      </c>
      <c r="G45" s="55">
        <v>0</v>
      </c>
      <c r="H45" s="57">
        <v>0</v>
      </c>
      <c r="I45" s="55">
        <v>0</v>
      </c>
      <c r="J45" s="56">
        <v>0</v>
      </c>
      <c r="K45" s="55">
        <v>0</v>
      </c>
      <c r="L45" s="57">
        <v>1</v>
      </c>
      <c r="M45" s="55">
        <v>100</v>
      </c>
      <c r="N45" s="56">
        <v>0</v>
      </c>
      <c r="O45" s="55">
        <v>0</v>
      </c>
      <c r="P45" s="58">
        <v>0</v>
      </c>
      <c r="Q45" s="59">
        <v>0</v>
      </c>
      <c r="R45" s="56">
        <v>1</v>
      </c>
      <c r="S45" s="82">
        <v>100</v>
      </c>
      <c r="T45" s="54">
        <v>0</v>
      </c>
      <c r="U45" s="59">
        <v>0</v>
      </c>
      <c r="V45" s="63">
        <v>0</v>
      </c>
      <c r="W45" s="82">
        <v>0</v>
      </c>
      <c r="X45" s="67">
        <v>1283</v>
      </c>
      <c r="Y45" s="68">
        <v>100</v>
      </c>
    </row>
    <row r="46" spans="1:26" s="20" customFormat="1" ht="15" customHeight="1" x14ac:dyDescent="0.2">
      <c r="A46" s="19" t="s">
        <v>17</v>
      </c>
      <c r="B46" s="21" t="s">
        <v>57</v>
      </c>
      <c r="C46" s="22">
        <f t="shared" si="0"/>
        <v>22</v>
      </c>
      <c r="D46" s="23">
        <v>0</v>
      </c>
      <c r="E46" s="24">
        <v>0</v>
      </c>
      <c r="F46" s="25">
        <v>0</v>
      </c>
      <c r="G46" s="24">
        <v>0</v>
      </c>
      <c r="H46" s="25">
        <v>3</v>
      </c>
      <c r="I46" s="24">
        <v>13.6364</v>
      </c>
      <c r="J46" s="25">
        <v>16</v>
      </c>
      <c r="K46" s="24">
        <v>72.7273</v>
      </c>
      <c r="L46" s="30">
        <v>3</v>
      </c>
      <c r="M46" s="24">
        <v>13.635999999999999</v>
      </c>
      <c r="N46" s="30">
        <v>0</v>
      </c>
      <c r="O46" s="24">
        <v>0</v>
      </c>
      <c r="P46" s="32">
        <v>0</v>
      </c>
      <c r="Q46" s="27">
        <v>0</v>
      </c>
      <c r="R46" s="25">
        <v>9</v>
      </c>
      <c r="S46" s="73">
        <v>40.908999999999999</v>
      </c>
      <c r="T46" s="23">
        <v>0</v>
      </c>
      <c r="U46" s="27">
        <v>0</v>
      </c>
      <c r="V46" s="23">
        <v>0</v>
      </c>
      <c r="W46" s="73">
        <v>0</v>
      </c>
      <c r="X46" s="28">
        <v>3027</v>
      </c>
      <c r="Y46" s="29">
        <v>92.798000000000002</v>
      </c>
    </row>
    <row r="47" spans="1:26"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56">
        <v>0</v>
      </c>
      <c r="S47" s="82">
        <v>0</v>
      </c>
      <c r="T47" s="63">
        <v>0</v>
      </c>
      <c r="U47" s="59">
        <v>0</v>
      </c>
      <c r="V47" s="54">
        <v>0</v>
      </c>
      <c r="W47" s="82">
        <v>0</v>
      </c>
      <c r="X47" s="67">
        <v>308</v>
      </c>
      <c r="Y47" s="68">
        <v>100</v>
      </c>
    </row>
    <row r="48" spans="1:26" s="20" customFormat="1" ht="15" customHeight="1" x14ac:dyDescent="0.2">
      <c r="A48" s="19" t="s">
        <v>17</v>
      </c>
      <c r="B48" s="21" t="s">
        <v>59</v>
      </c>
      <c r="C48" s="22">
        <f t="shared" si="0"/>
        <v>56</v>
      </c>
      <c r="D48" s="31">
        <v>0</v>
      </c>
      <c r="E48" s="24">
        <v>0</v>
      </c>
      <c r="F48" s="25">
        <v>0</v>
      </c>
      <c r="G48" s="24">
        <v>0</v>
      </c>
      <c r="H48" s="30">
        <v>2</v>
      </c>
      <c r="I48" s="24">
        <v>3.5714000000000001</v>
      </c>
      <c r="J48" s="25">
        <v>40</v>
      </c>
      <c r="K48" s="24">
        <v>71.428600000000003</v>
      </c>
      <c r="L48" s="25">
        <v>12</v>
      </c>
      <c r="M48" s="24">
        <v>21.428999999999998</v>
      </c>
      <c r="N48" s="30">
        <v>0</v>
      </c>
      <c r="O48" s="24">
        <v>0</v>
      </c>
      <c r="P48" s="32">
        <v>2</v>
      </c>
      <c r="Q48" s="27">
        <v>3.5714000000000001</v>
      </c>
      <c r="R48" s="25">
        <v>9</v>
      </c>
      <c r="S48" s="73">
        <v>16.071000000000002</v>
      </c>
      <c r="T48" s="31">
        <v>0</v>
      </c>
      <c r="U48" s="27">
        <v>0</v>
      </c>
      <c r="V48" s="31">
        <v>2</v>
      </c>
      <c r="W48" s="73">
        <v>3.5714000000000001</v>
      </c>
      <c r="X48" s="28">
        <v>1236</v>
      </c>
      <c r="Y48" s="29">
        <v>100</v>
      </c>
    </row>
    <row r="49" spans="1:25" s="20" customFormat="1" ht="15" customHeight="1" x14ac:dyDescent="0.2">
      <c r="A49" s="19" t="s">
        <v>17</v>
      </c>
      <c r="B49" s="61" t="s">
        <v>60</v>
      </c>
      <c r="C49" s="64">
        <f t="shared" si="0"/>
        <v>5</v>
      </c>
      <c r="D49" s="54">
        <v>3</v>
      </c>
      <c r="E49" s="55">
        <v>60</v>
      </c>
      <c r="F49" s="56">
        <v>0</v>
      </c>
      <c r="G49" s="55">
        <v>0</v>
      </c>
      <c r="H49" s="56">
        <v>0</v>
      </c>
      <c r="I49" s="55">
        <v>0</v>
      </c>
      <c r="J49" s="56">
        <v>0</v>
      </c>
      <c r="K49" s="55">
        <v>0</v>
      </c>
      <c r="L49" s="57">
        <v>2</v>
      </c>
      <c r="M49" s="55">
        <v>40</v>
      </c>
      <c r="N49" s="57">
        <v>0</v>
      </c>
      <c r="O49" s="55">
        <v>0</v>
      </c>
      <c r="P49" s="58">
        <v>0</v>
      </c>
      <c r="Q49" s="59">
        <v>0</v>
      </c>
      <c r="R49" s="56">
        <v>3</v>
      </c>
      <c r="S49" s="82">
        <v>60</v>
      </c>
      <c r="T49" s="63">
        <v>0</v>
      </c>
      <c r="U49" s="59">
        <v>0</v>
      </c>
      <c r="V49" s="63">
        <v>0</v>
      </c>
      <c r="W49" s="82">
        <v>0</v>
      </c>
      <c r="X49" s="67">
        <v>688</v>
      </c>
      <c r="Y49" s="68">
        <v>100</v>
      </c>
    </row>
    <row r="50" spans="1:25" s="20" customFormat="1" ht="15" customHeight="1" x14ac:dyDescent="0.2">
      <c r="A50" s="19" t="s">
        <v>17</v>
      </c>
      <c r="B50" s="21" t="s">
        <v>61</v>
      </c>
      <c r="C50" s="22">
        <f t="shared" si="0"/>
        <v>15</v>
      </c>
      <c r="D50" s="23">
        <v>0</v>
      </c>
      <c r="E50" s="24">
        <v>0</v>
      </c>
      <c r="F50" s="25">
        <v>0</v>
      </c>
      <c r="G50" s="24">
        <v>0</v>
      </c>
      <c r="H50" s="30">
        <v>1</v>
      </c>
      <c r="I50" s="24">
        <v>6.6666999999999996</v>
      </c>
      <c r="J50" s="25">
        <v>4</v>
      </c>
      <c r="K50" s="24">
        <v>26.666699999999999</v>
      </c>
      <c r="L50" s="25">
        <v>10</v>
      </c>
      <c r="M50" s="24">
        <v>66.667000000000002</v>
      </c>
      <c r="N50" s="30">
        <v>0</v>
      </c>
      <c r="O50" s="24">
        <v>0</v>
      </c>
      <c r="P50" s="32">
        <v>0</v>
      </c>
      <c r="Q50" s="27">
        <v>0</v>
      </c>
      <c r="R50" s="25">
        <v>4</v>
      </c>
      <c r="S50" s="73">
        <v>26.667000000000002</v>
      </c>
      <c r="T50" s="23">
        <v>0</v>
      </c>
      <c r="U50" s="27">
        <v>0</v>
      </c>
      <c r="V50" s="23">
        <v>0</v>
      </c>
      <c r="W50" s="73">
        <v>0</v>
      </c>
      <c r="X50" s="28">
        <v>1818</v>
      </c>
      <c r="Y50" s="29">
        <v>100</v>
      </c>
    </row>
    <row r="51" spans="1:25" s="20" customFormat="1" ht="15" customHeight="1" x14ac:dyDescent="0.2">
      <c r="A51" s="19" t="s">
        <v>17</v>
      </c>
      <c r="B51" s="61" t="s">
        <v>62</v>
      </c>
      <c r="C51" s="53">
        <f t="shared" si="0"/>
        <v>984</v>
      </c>
      <c r="D51" s="54">
        <v>0</v>
      </c>
      <c r="E51" s="55">
        <v>0</v>
      </c>
      <c r="F51" s="57">
        <v>4</v>
      </c>
      <c r="G51" s="55">
        <v>0.40649999999999997</v>
      </c>
      <c r="H51" s="56">
        <v>620</v>
      </c>
      <c r="I51" s="55">
        <v>63.008099999999999</v>
      </c>
      <c r="J51" s="56">
        <v>220</v>
      </c>
      <c r="K51" s="55">
        <v>22.357700000000001</v>
      </c>
      <c r="L51" s="56">
        <v>115</v>
      </c>
      <c r="M51" s="55">
        <v>11.686999999999999</v>
      </c>
      <c r="N51" s="57">
        <v>0</v>
      </c>
      <c r="O51" s="55">
        <v>0</v>
      </c>
      <c r="P51" s="58">
        <v>25</v>
      </c>
      <c r="Q51" s="59">
        <v>2.5407000000000002</v>
      </c>
      <c r="R51" s="56">
        <v>266</v>
      </c>
      <c r="S51" s="82">
        <v>27.033000000000001</v>
      </c>
      <c r="T51" s="54">
        <v>49</v>
      </c>
      <c r="U51" s="59">
        <v>4.9797000000000002</v>
      </c>
      <c r="V51" s="54">
        <v>142</v>
      </c>
      <c r="W51" s="82">
        <v>14.430899999999999</v>
      </c>
      <c r="X51" s="67">
        <v>8616</v>
      </c>
      <c r="Y51" s="68">
        <v>100</v>
      </c>
    </row>
    <row r="52" spans="1:25" s="20" customFormat="1" ht="15" customHeight="1" x14ac:dyDescent="0.2">
      <c r="A52" s="19" t="s">
        <v>17</v>
      </c>
      <c r="B52" s="21" t="s">
        <v>63</v>
      </c>
      <c r="C52" s="22">
        <f t="shared" si="0"/>
        <v>0</v>
      </c>
      <c r="D52" s="31">
        <v>0</v>
      </c>
      <c r="E52" s="24">
        <v>0</v>
      </c>
      <c r="F52" s="25">
        <v>0</v>
      </c>
      <c r="G52" s="24">
        <v>0</v>
      </c>
      <c r="H52" s="30">
        <v>0</v>
      </c>
      <c r="I52" s="24">
        <v>0</v>
      </c>
      <c r="J52" s="30">
        <v>0</v>
      </c>
      <c r="K52" s="24">
        <v>0</v>
      </c>
      <c r="L52" s="25">
        <v>0</v>
      </c>
      <c r="M52" s="24">
        <v>0</v>
      </c>
      <c r="N52" s="30">
        <v>0</v>
      </c>
      <c r="O52" s="24">
        <v>0</v>
      </c>
      <c r="P52" s="26">
        <v>0</v>
      </c>
      <c r="Q52" s="27">
        <v>0</v>
      </c>
      <c r="R52" s="25">
        <v>0</v>
      </c>
      <c r="S52" s="73">
        <v>0</v>
      </c>
      <c r="T52" s="23">
        <v>0</v>
      </c>
      <c r="U52" s="27">
        <v>0</v>
      </c>
      <c r="V52" s="23">
        <v>0</v>
      </c>
      <c r="W52" s="73">
        <v>0</v>
      </c>
      <c r="X52" s="28">
        <v>1009</v>
      </c>
      <c r="Y52" s="29">
        <v>100</v>
      </c>
    </row>
    <row r="53" spans="1:25" s="20" customFormat="1" ht="15" customHeight="1" x14ac:dyDescent="0.2">
      <c r="A53" s="19" t="s">
        <v>17</v>
      </c>
      <c r="B53" s="61" t="s">
        <v>64</v>
      </c>
      <c r="C53" s="64">
        <f t="shared" si="0"/>
        <v>5</v>
      </c>
      <c r="D53" s="63">
        <v>0</v>
      </c>
      <c r="E53" s="55">
        <v>0</v>
      </c>
      <c r="F53" s="56">
        <v>0</v>
      </c>
      <c r="G53" s="55">
        <v>0</v>
      </c>
      <c r="H53" s="57">
        <v>0</v>
      </c>
      <c r="I53" s="55">
        <v>0</v>
      </c>
      <c r="J53" s="56">
        <v>0</v>
      </c>
      <c r="K53" s="55">
        <v>0</v>
      </c>
      <c r="L53" s="57">
        <v>5</v>
      </c>
      <c r="M53" s="55">
        <v>100</v>
      </c>
      <c r="N53" s="57">
        <v>0</v>
      </c>
      <c r="O53" s="55">
        <v>0</v>
      </c>
      <c r="P53" s="58">
        <v>0</v>
      </c>
      <c r="Q53" s="59">
        <v>0</v>
      </c>
      <c r="R53" s="56">
        <v>5</v>
      </c>
      <c r="S53" s="82">
        <v>100</v>
      </c>
      <c r="T53" s="63">
        <v>0</v>
      </c>
      <c r="U53" s="59">
        <v>0</v>
      </c>
      <c r="V53" s="54">
        <v>0</v>
      </c>
      <c r="W53" s="82">
        <v>0</v>
      </c>
      <c r="X53" s="67">
        <v>306</v>
      </c>
      <c r="Y53" s="68">
        <v>100</v>
      </c>
    </row>
    <row r="54" spans="1:25" s="20" customFormat="1" ht="15" customHeight="1" x14ac:dyDescent="0.2">
      <c r="A54" s="19" t="s">
        <v>17</v>
      </c>
      <c r="B54" s="21" t="s">
        <v>65</v>
      </c>
      <c r="C54" s="22">
        <f t="shared" si="0"/>
        <v>38</v>
      </c>
      <c r="D54" s="31">
        <v>0</v>
      </c>
      <c r="E54" s="24">
        <v>0</v>
      </c>
      <c r="F54" s="25">
        <v>0</v>
      </c>
      <c r="G54" s="34">
        <v>0</v>
      </c>
      <c r="H54" s="30">
        <v>2</v>
      </c>
      <c r="I54" s="34">
        <v>5.2632000000000003</v>
      </c>
      <c r="J54" s="25">
        <v>30</v>
      </c>
      <c r="K54" s="24">
        <v>78.947400000000002</v>
      </c>
      <c r="L54" s="25">
        <v>6</v>
      </c>
      <c r="M54" s="24">
        <v>15.789</v>
      </c>
      <c r="N54" s="25">
        <v>0</v>
      </c>
      <c r="O54" s="24">
        <v>0</v>
      </c>
      <c r="P54" s="32">
        <v>0</v>
      </c>
      <c r="Q54" s="27">
        <v>0</v>
      </c>
      <c r="R54" s="25">
        <v>10</v>
      </c>
      <c r="S54" s="73">
        <v>26.315999999999999</v>
      </c>
      <c r="T54" s="23">
        <v>1</v>
      </c>
      <c r="U54" s="27">
        <v>2.6316000000000002</v>
      </c>
      <c r="V54" s="31">
        <v>0</v>
      </c>
      <c r="W54" s="73">
        <v>0</v>
      </c>
      <c r="X54" s="28">
        <v>1971</v>
      </c>
      <c r="Y54" s="29">
        <v>100</v>
      </c>
    </row>
    <row r="55" spans="1:25" s="20" customFormat="1" ht="15" customHeight="1" x14ac:dyDescent="0.2">
      <c r="A55" s="19" t="s">
        <v>17</v>
      </c>
      <c r="B55" s="61" t="s">
        <v>66</v>
      </c>
      <c r="C55" s="53">
        <f t="shared" si="0"/>
        <v>305</v>
      </c>
      <c r="D55" s="54">
        <v>3</v>
      </c>
      <c r="E55" s="55">
        <v>0.98399999999999999</v>
      </c>
      <c r="F55" s="56">
        <v>1</v>
      </c>
      <c r="G55" s="55">
        <v>0.32786999999999999</v>
      </c>
      <c r="H55" s="57">
        <v>126</v>
      </c>
      <c r="I55" s="55">
        <v>41.311500000000002</v>
      </c>
      <c r="J55" s="57">
        <v>4</v>
      </c>
      <c r="K55" s="55">
        <v>1.3115000000000001</v>
      </c>
      <c r="L55" s="56">
        <v>157</v>
      </c>
      <c r="M55" s="55">
        <v>51.475000000000001</v>
      </c>
      <c r="N55" s="56">
        <v>2</v>
      </c>
      <c r="O55" s="55">
        <v>0.65573999999999999</v>
      </c>
      <c r="P55" s="62">
        <v>12</v>
      </c>
      <c r="Q55" s="59">
        <v>3.9344000000000001</v>
      </c>
      <c r="R55" s="56">
        <v>68</v>
      </c>
      <c r="S55" s="82">
        <v>22.295000000000002</v>
      </c>
      <c r="T55" s="54">
        <v>3</v>
      </c>
      <c r="U55" s="59">
        <v>0.98360000000000003</v>
      </c>
      <c r="V55" s="63">
        <v>23</v>
      </c>
      <c r="W55" s="82">
        <v>7.5410000000000004</v>
      </c>
      <c r="X55" s="67">
        <v>2305</v>
      </c>
      <c r="Y55" s="68">
        <v>100</v>
      </c>
    </row>
    <row r="56" spans="1:25" s="20" customFormat="1" ht="15" customHeight="1" x14ac:dyDescent="0.2">
      <c r="A56" s="19" t="s">
        <v>17</v>
      </c>
      <c r="B56" s="21" t="s">
        <v>67</v>
      </c>
      <c r="C56" s="22">
        <f t="shared" si="0"/>
        <v>0</v>
      </c>
      <c r="D56" s="23">
        <v>0</v>
      </c>
      <c r="E56" s="24">
        <v>0</v>
      </c>
      <c r="F56" s="25">
        <v>0</v>
      </c>
      <c r="G56" s="24">
        <v>0</v>
      </c>
      <c r="H56" s="25">
        <v>0</v>
      </c>
      <c r="I56" s="24">
        <v>0</v>
      </c>
      <c r="J56" s="30">
        <v>0</v>
      </c>
      <c r="K56" s="24">
        <v>0</v>
      </c>
      <c r="L56" s="25">
        <v>0</v>
      </c>
      <c r="M56" s="24">
        <v>0</v>
      </c>
      <c r="N56" s="30">
        <v>0</v>
      </c>
      <c r="O56" s="24">
        <v>0</v>
      </c>
      <c r="P56" s="26">
        <v>0</v>
      </c>
      <c r="Q56" s="27">
        <v>0</v>
      </c>
      <c r="R56" s="25">
        <v>0</v>
      </c>
      <c r="S56" s="73">
        <v>0</v>
      </c>
      <c r="T56" s="31">
        <v>0</v>
      </c>
      <c r="U56" s="27">
        <v>0</v>
      </c>
      <c r="V56" s="31">
        <v>0</v>
      </c>
      <c r="W56" s="73">
        <v>0</v>
      </c>
      <c r="X56" s="28">
        <v>720</v>
      </c>
      <c r="Y56" s="29">
        <v>100</v>
      </c>
    </row>
    <row r="57" spans="1:25" s="20" customFormat="1" ht="15" customHeight="1" x14ac:dyDescent="0.2">
      <c r="A57" s="19" t="s">
        <v>17</v>
      </c>
      <c r="B57" s="61" t="s">
        <v>68</v>
      </c>
      <c r="C57" s="53">
        <f t="shared" si="0"/>
        <v>24</v>
      </c>
      <c r="D57" s="54">
        <v>1</v>
      </c>
      <c r="E57" s="55">
        <v>4.1669999999999998</v>
      </c>
      <c r="F57" s="57">
        <v>0</v>
      </c>
      <c r="G57" s="55">
        <v>0</v>
      </c>
      <c r="H57" s="56">
        <v>1</v>
      </c>
      <c r="I57" s="55">
        <v>4.1666999999999996</v>
      </c>
      <c r="J57" s="56">
        <v>15</v>
      </c>
      <c r="K57" s="55">
        <v>62.5</v>
      </c>
      <c r="L57" s="56">
        <v>4</v>
      </c>
      <c r="M57" s="55">
        <v>16.667000000000002</v>
      </c>
      <c r="N57" s="56">
        <v>0</v>
      </c>
      <c r="O57" s="55">
        <v>0</v>
      </c>
      <c r="P57" s="62">
        <v>3</v>
      </c>
      <c r="Q57" s="59">
        <v>12.5</v>
      </c>
      <c r="R57" s="56">
        <v>9</v>
      </c>
      <c r="S57" s="82">
        <v>37.5</v>
      </c>
      <c r="T57" s="63">
        <v>0</v>
      </c>
      <c r="U57" s="59">
        <v>0</v>
      </c>
      <c r="V57" s="63">
        <v>0</v>
      </c>
      <c r="W57" s="82">
        <v>0</v>
      </c>
      <c r="X57" s="67">
        <v>2232</v>
      </c>
      <c r="Y57" s="68">
        <v>100</v>
      </c>
    </row>
    <row r="58" spans="1:25" s="20" customFormat="1" ht="15" customHeight="1" thickBot="1" x14ac:dyDescent="0.25">
      <c r="A58" s="19" t="s">
        <v>17</v>
      </c>
      <c r="B58" s="35" t="s">
        <v>69</v>
      </c>
      <c r="C58" s="65">
        <f t="shared" si="0"/>
        <v>2</v>
      </c>
      <c r="D58" s="66">
        <v>0</v>
      </c>
      <c r="E58" s="37">
        <v>0</v>
      </c>
      <c r="F58" s="38">
        <v>0</v>
      </c>
      <c r="G58" s="37">
        <v>0</v>
      </c>
      <c r="H58" s="39">
        <v>0</v>
      </c>
      <c r="I58" s="37">
        <v>0</v>
      </c>
      <c r="J58" s="38">
        <v>0</v>
      </c>
      <c r="K58" s="37">
        <v>0</v>
      </c>
      <c r="L58" s="38">
        <v>2</v>
      </c>
      <c r="M58" s="37">
        <v>100</v>
      </c>
      <c r="N58" s="38">
        <v>0</v>
      </c>
      <c r="O58" s="37">
        <v>0</v>
      </c>
      <c r="P58" s="40">
        <v>0</v>
      </c>
      <c r="Q58" s="41">
        <v>0</v>
      </c>
      <c r="R58" s="38">
        <v>1</v>
      </c>
      <c r="S58" s="83">
        <v>50</v>
      </c>
      <c r="T58" s="36">
        <v>0</v>
      </c>
      <c r="U58" s="41">
        <v>0</v>
      </c>
      <c r="V58" s="36">
        <v>0</v>
      </c>
      <c r="W58" s="83">
        <v>0</v>
      </c>
      <c r="X58" s="42">
        <v>365</v>
      </c>
      <c r="Y58" s="43">
        <v>100</v>
      </c>
    </row>
    <row r="59" spans="1:25" s="20" customFormat="1" ht="15" customHeight="1" x14ac:dyDescent="0.2">
      <c r="A59" s="19"/>
      <c r="B59" s="21"/>
      <c r="C59" s="30"/>
      <c r="D59" s="30"/>
      <c r="E59" s="73"/>
      <c r="F59" s="25"/>
      <c r="G59" s="73"/>
      <c r="H59" s="30"/>
      <c r="I59" s="73"/>
      <c r="J59" s="25"/>
      <c r="K59" s="73"/>
      <c r="L59" s="25"/>
      <c r="M59" s="73"/>
      <c r="N59" s="25"/>
      <c r="O59" s="73"/>
      <c r="P59" s="30"/>
      <c r="Q59" s="73"/>
      <c r="R59" s="73"/>
      <c r="S59" s="73"/>
      <c r="T59" s="25"/>
      <c r="U59" s="73"/>
      <c r="V59" s="25"/>
      <c r="W59" s="73"/>
      <c r="X59" s="74"/>
      <c r="Y59" s="70"/>
    </row>
    <row r="60" spans="1:25" s="45" customFormat="1" ht="15" customHeight="1" x14ac:dyDescent="0.2">
      <c r="A60" s="47"/>
      <c r="B60" s="51" t="s">
        <v>72</v>
      </c>
      <c r="C60" s="44"/>
      <c r="D60" s="44"/>
      <c r="E60" s="44"/>
      <c r="F60" s="44"/>
      <c r="G60" s="44"/>
      <c r="H60" s="44"/>
      <c r="I60" s="44"/>
      <c r="J60" s="44"/>
      <c r="K60" s="44"/>
      <c r="L60" s="44"/>
      <c r="M60" s="44"/>
      <c r="N60" s="44"/>
      <c r="O60" s="44"/>
      <c r="P60" s="44"/>
      <c r="Q60" s="44"/>
      <c r="R60" s="44"/>
      <c r="S60" s="44"/>
      <c r="T60" s="44"/>
      <c r="U60" s="44"/>
      <c r="V60" s="49"/>
      <c r="W60" s="50"/>
      <c r="X60" s="44"/>
      <c r="Y60" s="44"/>
    </row>
    <row r="61" spans="1:25" s="45" customFormat="1" ht="15" customHeight="1" x14ac:dyDescent="0.2">
      <c r="A61" s="47"/>
      <c r="B61" s="84" t="s">
        <v>76</v>
      </c>
      <c r="C61" s="44"/>
      <c r="D61" s="44"/>
      <c r="E61" s="44"/>
      <c r="F61" s="44"/>
      <c r="G61" s="44"/>
      <c r="H61" s="44"/>
      <c r="I61" s="44"/>
      <c r="J61" s="44"/>
      <c r="K61" s="44"/>
      <c r="L61" s="44"/>
      <c r="M61" s="44"/>
      <c r="N61" s="44"/>
      <c r="O61" s="44"/>
      <c r="P61" s="44"/>
      <c r="Q61" s="44"/>
      <c r="R61" s="44"/>
      <c r="S61" s="44"/>
      <c r="T61" s="44"/>
      <c r="U61" s="44"/>
      <c r="V61" s="44"/>
      <c r="W61" s="44"/>
      <c r="X61" s="49"/>
      <c r="Y61" s="50"/>
    </row>
    <row r="62" spans="1:25" s="20" customFormat="1" ht="15" customHeight="1" x14ac:dyDescent="0.2">
      <c r="A62" s="19"/>
      <c r="B62" s="48" t="s">
        <v>82</v>
      </c>
      <c r="C62" s="80"/>
      <c r="D62" s="80"/>
      <c r="E62" s="80"/>
      <c r="F62" s="80"/>
      <c r="G62" s="80"/>
      <c r="H62" s="80"/>
      <c r="I62" s="80"/>
      <c r="J62" s="80"/>
      <c r="K62" s="80"/>
      <c r="L62" s="80"/>
      <c r="M62" s="80"/>
      <c r="N62" s="80"/>
      <c r="O62" s="80"/>
      <c r="P62" s="80"/>
      <c r="Q62" s="80"/>
      <c r="R62" s="80"/>
      <c r="S62" s="80"/>
      <c r="T62" s="80"/>
      <c r="U62" s="80"/>
      <c r="V62" s="80"/>
      <c r="W62" s="80"/>
      <c r="X62" s="80"/>
      <c r="Y62" s="80"/>
    </row>
    <row r="63" spans="1:25" s="45" customFormat="1" ht="14.1" customHeight="1" x14ac:dyDescent="0.2">
      <c r="B63" s="48" t="s">
        <v>83</v>
      </c>
      <c r="C63" s="80"/>
      <c r="D63" s="80"/>
      <c r="E63" s="80"/>
      <c r="F63" s="80"/>
      <c r="G63" s="80"/>
      <c r="H63" s="80"/>
      <c r="I63" s="80"/>
      <c r="J63" s="80"/>
      <c r="K63" s="80"/>
      <c r="L63" s="80"/>
      <c r="M63" s="80"/>
      <c r="N63" s="80"/>
      <c r="O63" s="80"/>
      <c r="P63" s="80"/>
      <c r="Q63" s="80"/>
      <c r="R63" s="80"/>
      <c r="S63" s="80"/>
      <c r="T63" s="80"/>
      <c r="U63" s="80"/>
      <c r="V63" s="80"/>
      <c r="W63" s="80"/>
      <c r="X63" s="80"/>
      <c r="Y63" s="80"/>
    </row>
    <row r="64" spans="1:25" s="45" customFormat="1" ht="15" customHeight="1" x14ac:dyDescent="0.2">
      <c r="A64" s="47"/>
      <c r="B64" s="48" t="str">
        <f>CONCATENATE("NOTE: Table reads (for US Totals):  Of all ",IF(ISTEXT(C7),LEFT(C7,3),TEXT(C7,"#,##0"))," public school female students ", A7, ", ", IF(ISTEXT(R7),LEFT(R7,3),TEXT(R7,"#,##0"))," (", TEXT(S7,"0.0"),"%) were students with disabilities served under the Individuals with Disabilities Education Act (IDEA), and ",IF(ISTEXT(T7),LEFT(T7,3),TEXT(T7,"#,##0"))," (",TEXT(U7,"0.0"),"%) were students with disabilities served only under Section 504.")</f>
        <v>NOTE: Table reads (for US Totals):  Of all 2,241 public school female students subjected to mechanical restraint, 610 (27.2%) were students with disabilities served under the Individuals with Disabilities Education Act (IDEA), and 59 (2.6%) were students with disabilities served only under Section 504.</v>
      </c>
      <c r="C64" s="44"/>
      <c r="D64" s="44"/>
      <c r="E64" s="44"/>
      <c r="F64" s="44"/>
      <c r="G64" s="44"/>
      <c r="H64" s="44"/>
      <c r="I64" s="44"/>
      <c r="J64" s="44"/>
      <c r="K64" s="44"/>
      <c r="L64" s="44"/>
      <c r="M64" s="44"/>
      <c r="N64" s="44"/>
      <c r="O64" s="44"/>
      <c r="P64" s="44"/>
      <c r="Q64" s="44"/>
      <c r="R64" s="44"/>
      <c r="S64" s="44"/>
      <c r="T64" s="44"/>
      <c r="U64" s="44"/>
      <c r="V64" s="49"/>
      <c r="W64" s="50"/>
      <c r="X64" s="44"/>
      <c r="Y64" s="44"/>
    </row>
    <row r="65" spans="1:25" s="45" customFormat="1" ht="15" customHeight="1" x14ac:dyDescent="0.2">
      <c r="A65" s="47"/>
      <c r="B65" s="48" t="str">
        <f>CONCATENATE("            Table reads (for US Race/Ethnicity):  Of all ",TEXT(A3,"#,##0")," public school female students ",(A7), ", ",TEXT(D7,"#,##0")," (",TEXT(E7,"0.0"),"%) were American Indian or Alaska Native.")</f>
        <v xml:space="preserve">            Table reads (for US Race/Ethnicity):  Of all 2,241 public school female students subjected to mechanical restraint, 24 (1.1%) were American Indian or Alaska Native.</v>
      </c>
      <c r="C65" s="44"/>
      <c r="D65" s="44"/>
      <c r="E65" s="44"/>
      <c r="F65" s="44"/>
      <c r="G65" s="44"/>
      <c r="H65" s="44"/>
      <c r="I65" s="44"/>
      <c r="J65" s="44"/>
      <c r="K65" s="44"/>
      <c r="L65" s="44"/>
      <c r="M65" s="44"/>
      <c r="N65" s="44"/>
      <c r="O65" s="44"/>
      <c r="P65" s="44"/>
      <c r="Q65" s="44"/>
      <c r="R65" s="44"/>
      <c r="S65" s="44"/>
      <c r="T65" s="44"/>
      <c r="U65" s="44"/>
      <c r="V65" s="49"/>
      <c r="W65" s="50"/>
      <c r="X65" s="44"/>
      <c r="Y65" s="44"/>
    </row>
    <row r="66" spans="1:25" s="45" customFormat="1" ht="15" customHeight="1" x14ac:dyDescent="0.2">
      <c r="A66" s="47"/>
      <c r="B66" s="80" t="s">
        <v>77</v>
      </c>
      <c r="C66" s="44"/>
      <c r="D66" s="44"/>
      <c r="E66" s="44"/>
      <c r="F66" s="44"/>
      <c r="G66" s="44"/>
      <c r="H66" s="44"/>
      <c r="I66" s="44"/>
      <c r="J66" s="44"/>
      <c r="K66" s="44"/>
      <c r="L66" s="44"/>
      <c r="M66" s="44"/>
      <c r="N66" s="44"/>
      <c r="O66" s="44"/>
      <c r="P66" s="44"/>
      <c r="Q66" s="44"/>
      <c r="R66" s="44"/>
      <c r="S66" s="44"/>
      <c r="T66" s="44"/>
      <c r="U66" s="44"/>
      <c r="V66" s="49"/>
      <c r="W66" s="50"/>
      <c r="X66" s="44"/>
      <c r="Y66" s="44"/>
    </row>
    <row r="67" spans="1:25" s="45" customFormat="1" ht="15" customHeight="1" x14ac:dyDescent="0.2">
      <c r="A67" s="47"/>
      <c r="B67" s="80" t="s">
        <v>73</v>
      </c>
      <c r="C67" s="1"/>
      <c r="D67" s="1"/>
      <c r="E67" s="1"/>
      <c r="F67" s="1"/>
      <c r="G67" s="1"/>
      <c r="H67" s="1"/>
      <c r="I67" s="1"/>
      <c r="J67" s="1"/>
      <c r="K67" s="1"/>
      <c r="L67" s="1"/>
      <c r="M67" s="1"/>
      <c r="N67" s="1"/>
      <c r="O67" s="1"/>
      <c r="P67" s="1"/>
      <c r="Q67" s="1"/>
      <c r="R67" s="1"/>
      <c r="S67" s="1"/>
      <c r="T67" s="1"/>
      <c r="U67" s="1"/>
      <c r="V67" s="3"/>
      <c r="W67" s="4"/>
      <c r="X67" s="1"/>
      <c r="Y67" s="1"/>
    </row>
    <row r="68" spans="1:25" ht="15" customHeight="1" x14ac:dyDescent="0.2">
      <c r="B68" s="44"/>
    </row>
    <row r="69" spans="1:25" ht="15" customHeight="1" x14ac:dyDescent="0.2">
      <c r="B69" s="44"/>
    </row>
  </sheetData>
  <mergeCells count="15">
    <mergeCell ref="B4:B5"/>
    <mergeCell ref="C4:C5"/>
    <mergeCell ref="D4:Q4"/>
    <mergeCell ref="R4:S5"/>
    <mergeCell ref="T4:U5"/>
    <mergeCell ref="X4:X5"/>
    <mergeCell ref="Y4:Y5"/>
    <mergeCell ref="D5:E5"/>
    <mergeCell ref="F5:G5"/>
    <mergeCell ref="H5:I5"/>
    <mergeCell ref="J5:K5"/>
    <mergeCell ref="L5:M5"/>
    <mergeCell ref="N5:O5"/>
    <mergeCell ref="P5:Q5"/>
    <mergeCell ref="V4:W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66"/>
  <sheetViews>
    <sheetView showGridLines="0" zoomScale="80" zoomScaleNormal="80" workbookViewId="0"/>
  </sheetViews>
  <sheetFormatPr defaultColWidth="12.1640625" defaultRowHeight="15" customHeight="1" x14ac:dyDescent="0.2"/>
  <cols>
    <col min="1" max="1" width="3" style="8"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22" width="1.1640625" style="1" customWidth="1"/>
    <col min="23" max="23" width="2.33203125" style="5" customWidth="1"/>
    <col min="24" max="16384" width="12.1640625" style="5"/>
  </cols>
  <sheetData>
    <row r="2" spans="1:22" s="2" customFormat="1" ht="15" customHeight="1" x14ac:dyDescent="0.25">
      <c r="A2" s="7"/>
      <c r="B2" s="81" t="str">
        <f>CONCATENATE("Number and percentage of public school students ",A7, ", by race/ethnicity and English proficiency, by state: School Year 2015-16")</f>
        <v>Number and percentage of public school students served under IDEA subjected to mechanical restraint, by race/ethnicity and English proficiency, by state: School Year 2015-16</v>
      </c>
      <c r="C2" s="81"/>
      <c r="D2" s="81"/>
      <c r="E2" s="81"/>
      <c r="F2" s="81"/>
      <c r="G2" s="81"/>
      <c r="H2" s="81"/>
      <c r="I2" s="81"/>
      <c r="J2" s="81"/>
      <c r="K2" s="81"/>
      <c r="L2" s="81"/>
      <c r="M2" s="81"/>
      <c r="N2" s="81"/>
      <c r="O2" s="81"/>
      <c r="P2" s="81"/>
      <c r="Q2" s="81"/>
      <c r="R2" s="81"/>
      <c r="S2" s="81"/>
    </row>
    <row r="3" spans="1:22" s="1" customFormat="1" ht="15" customHeight="1" thickBot="1" x14ac:dyDescent="0.3">
      <c r="A3" s="6"/>
      <c r="B3" s="76"/>
      <c r="C3" s="77"/>
      <c r="D3" s="77"/>
      <c r="E3" s="77"/>
      <c r="F3" s="77"/>
      <c r="G3" s="77"/>
      <c r="H3" s="77"/>
      <c r="I3" s="77"/>
      <c r="J3" s="77"/>
      <c r="K3" s="77"/>
      <c r="L3" s="77"/>
      <c r="M3" s="77"/>
      <c r="N3" s="77"/>
      <c r="O3" s="77"/>
      <c r="P3" s="77"/>
      <c r="Q3" s="77"/>
      <c r="R3" s="77"/>
      <c r="S3" s="3"/>
      <c r="T3" s="77"/>
      <c r="U3" s="77"/>
      <c r="V3" s="77"/>
    </row>
    <row r="4" spans="1:22" s="10" customFormat="1" ht="24.95" customHeight="1" x14ac:dyDescent="0.2">
      <c r="A4" s="9"/>
      <c r="B4" s="100" t="s">
        <v>0</v>
      </c>
      <c r="C4" s="102" t="s">
        <v>12</v>
      </c>
      <c r="D4" s="104" t="s">
        <v>10</v>
      </c>
      <c r="E4" s="105"/>
      <c r="F4" s="105"/>
      <c r="G4" s="105"/>
      <c r="H4" s="105"/>
      <c r="I4" s="105"/>
      <c r="J4" s="105"/>
      <c r="K4" s="105"/>
      <c r="L4" s="105"/>
      <c r="M4" s="105"/>
      <c r="N4" s="105"/>
      <c r="O4" s="105"/>
      <c r="P4" s="105"/>
      <c r="Q4" s="106"/>
      <c r="R4" s="96" t="s">
        <v>13</v>
      </c>
      <c r="S4" s="97"/>
      <c r="T4" s="87" t="s">
        <v>16</v>
      </c>
      <c r="U4" s="89" t="s">
        <v>14</v>
      </c>
      <c r="V4" s="108"/>
    </row>
    <row r="5" spans="1:22"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88"/>
      <c r="U5" s="109"/>
      <c r="V5" s="110"/>
    </row>
    <row r="6" spans="1:22"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4" t="s">
        <v>8</v>
      </c>
      <c r="S6" s="16" t="s">
        <v>9</v>
      </c>
      <c r="T6" s="17"/>
      <c r="U6" s="18"/>
      <c r="V6" s="71"/>
    </row>
    <row r="7" spans="1:22" s="20" customFormat="1" ht="15" customHeight="1" x14ac:dyDescent="0.2">
      <c r="A7" s="19" t="s">
        <v>18</v>
      </c>
      <c r="B7" s="52" t="s">
        <v>11</v>
      </c>
      <c r="C7" s="53">
        <v>2783</v>
      </c>
      <c r="D7" s="54">
        <v>46</v>
      </c>
      <c r="E7" s="55">
        <v>1.653</v>
      </c>
      <c r="F7" s="56">
        <v>9</v>
      </c>
      <c r="G7" s="55">
        <v>0.32340000000000002</v>
      </c>
      <c r="H7" s="56">
        <v>668</v>
      </c>
      <c r="I7" s="55">
        <v>24.0029</v>
      </c>
      <c r="J7" s="56">
        <v>1011</v>
      </c>
      <c r="K7" s="55">
        <v>36.328000000000003</v>
      </c>
      <c r="L7" s="56">
        <v>938</v>
      </c>
      <c r="M7" s="55">
        <v>33.704999999999998</v>
      </c>
      <c r="N7" s="57">
        <v>4</v>
      </c>
      <c r="O7" s="55">
        <v>0.14373</v>
      </c>
      <c r="P7" s="58">
        <v>107</v>
      </c>
      <c r="Q7" s="59">
        <v>3.8448000000000002</v>
      </c>
      <c r="R7" s="60">
        <v>198</v>
      </c>
      <c r="S7" s="59">
        <v>7.1146000000000003</v>
      </c>
      <c r="T7" s="67">
        <v>96360</v>
      </c>
      <c r="U7" s="68">
        <v>97.787000000000006</v>
      </c>
      <c r="V7" s="69"/>
    </row>
    <row r="8" spans="1:22" s="20" customFormat="1" ht="15" customHeight="1" x14ac:dyDescent="0.2">
      <c r="A8" s="19" t="s">
        <v>17</v>
      </c>
      <c r="B8" s="21" t="s">
        <v>20</v>
      </c>
      <c r="C8" s="22">
        <v>18</v>
      </c>
      <c r="D8" s="23">
        <v>0</v>
      </c>
      <c r="E8" s="24">
        <v>0</v>
      </c>
      <c r="F8" s="25">
        <v>0</v>
      </c>
      <c r="G8" s="24">
        <v>0</v>
      </c>
      <c r="H8" s="30">
        <v>0</v>
      </c>
      <c r="I8" s="24">
        <v>0</v>
      </c>
      <c r="J8" s="25">
        <v>8</v>
      </c>
      <c r="K8" s="24">
        <v>44.444000000000003</v>
      </c>
      <c r="L8" s="25">
        <v>10</v>
      </c>
      <c r="M8" s="24">
        <v>55.555999999999997</v>
      </c>
      <c r="N8" s="25">
        <v>0</v>
      </c>
      <c r="O8" s="24">
        <v>0</v>
      </c>
      <c r="P8" s="32">
        <v>0</v>
      </c>
      <c r="Q8" s="27">
        <v>0</v>
      </c>
      <c r="R8" s="23">
        <v>0</v>
      </c>
      <c r="S8" s="27">
        <v>0</v>
      </c>
      <c r="T8" s="28">
        <v>1400</v>
      </c>
      <c r="U8" s="29">
        <v>100</v>
      </c>
      <c r="V8" s="70"/>
    </row>
    <row r="9" spans="1:22" s="20" customFormat="1" ht="15" customHeight="1" x14ac:dyDescent="0.2">
      <c r="A9" s="19" t="s">
        <v>17</v>
      </c>
      <c r="B9" s="61" t="s">
        <v>19</v>
      </c>
      <c r="C9" s="53">
        <v>2</v>
      </c>
      <c r="D9" s="54">
        <v>0</v>
      </c>
      <c r="E9" s="55">
        <v>0</v>
      </c>
      <c r="F9" s="56">
        <v>1</v>
      </c>
      <c r="G9" s="55">
        <v>50</v>
      </c>
      <c r="H9" s="56">
        <v>0</v>
      </c>
      <c r="I9" s="55">
        <v>0</v>
      </c>
      <c r="J9" s="57">
        <v>0</v>
      </c>
      <c r="K9" s="55">
        <v>0</v>
      </c>
      <c r="L9" s="57">
        <v>1</v>
      </c>
      <c r="M9" s="55">
        <v>50</v>
      </c>
      <c r="N9" s="56">
        <v>0</v>
      </c>
      <c r="O9" s="55">
        <v>0</v>
      </c>
      <c r="P9" s="62">
        <v>0</v>
      </c>
      <c r="Q9" s="59">
        <v>0</v>
      </c>
      <c r="R9" s="63">
        <v>1</v>
      </c>
      <c r="S9" s="59">
        <v>50</v>
      </c>
      <c r="T9" s="67">
        <v>503</v>
      </c>
      <c r="U9" s="68">
        <v>100</v>
      </c>
      <c r="V9" s="69"/>
    </row>
    <row r="10" spans="1:22" s="20" customFormat="1" ht="15" customHeight="1" x14ac:dyDescent="0.2">
      <c r="A10" s="19" t="s">
        <v>17</v>
      </c>
      <c r="B10" s="21" t="s">
        <v>22</v>
      </c>
      <c r="C10" s="22">
        <v>6</v>
      </c>
      <c r="D10" s="31">
        <v>1</v>
      </c>
      <c r="E10" s="24">
        <v>16.667000000000002</v>
      </c>
      <c r="F10" s="25">
        <v>0</v>
      </c>
      <c r="G10" s="24">
        <v>0</v>
      </c>
      <c r="H10" s="30">
        <v>2</v>
      </c>
      <c r="I10" s="24">
        <v>33.333300000000001</v>
      </c>
      <c r="J10" s="25">
        <v>1</v>
      </c>
      <c r="K10" s="24">
        <v>16.667000000000002</v>
      </c>
      <c r="L10" s="30">
        <v>2</v>
      </c>
      <c r="M10" s="24">
        <v>33.332999999999998</v>
      </c>
      <c r="N10" s="30">
        <v>0</v>
      </c>
      <c r="O10" s="24">
        <v>0</v>
      </c>
      <c r="P10" s="26">
        <v>0</v>
      </c>
      <c r="Q10" s="27">
        <v>0</v>
      </c>
      <c r="R10" s="31">
        <v>0</v>
      </c>
      <c r="S10" s="27">
        <v>0</v>
      </c>
      <c r="T10" s="28">
        <v>1977</v>
      </c>
      <c r="U10" s="29">
        <v>100</v>
      </c>
      <c r="V10" s="70"/>
    </row>
    <row r="11" spans="1:22" s="20" customFormat="1" ht="15" customHeight="1" x14ac:dyDescent="0.2">
      <c r="A11" s="19" t="s">
        <v>17</v>
      </c>
      <c r="B11" s="61" t="s">
        <v>21</v>
      </c>
      <c r="C11" s="53">
        <v>32</v>
      </c>
      <c r="D11" s="54">
        <v>0</v>
      </c>
      <c r="E11" s="55">
        <v>0</v>
      </c>
      <c r="F11" s="57">
        <v>0</v>
      </c>
      <c r="G11" s="55">
        <v>0</v>
      </c>
      <c r="H11" s="56">
        <v>1</v>
      </c>
      <c r="I11" s="55">
        <v>3.125</v>
      </c>
      <c r="J11" s="56">
        <v>10</v>
      </c>
      <c r="K11" s="55">
        <v>31.25</v>
      </c>
      <c r="L11" s="56">
        <v>20</v>
      </c>
      <c r="M11" s="55">
        <v>62.5</v>
      </c>
      <c r="N11" s="56">
        <v>0</v>
      </c>
      <c r="O11" s="55">
        <v>0</v>
      </c>
      <c r="P11" s="62">
        <v>1</v>
      </c>
      <c r="Q11" s="59">
        <v>3.125</v>
      </c>
      <c r="R11" s="63">
        <v>1</v>
      </c>
      <c r="S11" s="59">
        <v>3.125</v>
      </c>
      <c r="T11" s="67">
        <v>1092</v>
      </c>
      <c r="U11" s="68">
        <v>100</v>
      </c>
      <c r="V11" s="69"/>
    </row>
    <row r="12" spans="1:22" s="20" customFormat="1" ht="15" customHeight="1" x14ac:dyDescent="0.2">
      <c r="A12" s="19" t="s">
        <v>17</v>
      </c>
      <c r="B12" s="21" t="s">
        <v>23</v>
      </c>
      <c r="C12" s="22">
        <v>81</v>
      </c>
      <c r="D12" s="23">
        <v>1</v>
      </c>
      <c r="E12" s="24">
        <v>1.2350000000000001</v>
      </c>
      <c r="F12" s="30">
        <v>4</v>
      </c>
      <c r="G12" s="24">
        <v>4.9382999999999999</v>
      </c>
      <c r="H12" s="25">
        <v>29</v>
      </c>
      <c r="I12" s="24">
        <v>35.802500000000002</v>
      </c>
      <c r="J12" s="25">
        <v>22</v>
      </c>
      <c r="K12" s="24">
        <v>27.16</v>
      </c>
      <c r="L12" s="25">
        <v>23</v>
      </c>
      <c r="M12" s="24">
        <v>28.395</v>
      </c>
      <c r="N12" s="30">
        <v>1</v>
      </c>
      <c r="O12" s="24">
        <v>1.2345699999999999</v>
      </c>
      <c r="P12" s="32">
        <v>1</v>
      </c>
      <c r="Q12" s="27">
        <v>1.2345999999999999</v>
      </c>
      <c r="R12" s="31">
        <v>5</v>
      </c>
      <c r="S12" s="27">
        <v>6.1727999999999996</v>
      </c>
      <c r="T12" s="28">
        <v>10138</v>
      </c>
      <c r="U12" s="29">
        <v>100</v>
      </c>
      <c r="V12" s="70"/>
    </row>
    <row r="13" spans="1:22" s="20" customFormat="1" ht="15" customHeight="1" x14ac:dyDescent="0.2">
      <c r="A13" s="19" t="s">
        <v>17</v>
      </c>
      <c r="B13" s="61" t="s">
        <v>24</v>
      </c>
      <c r="C13" s="53">
        <v>24</v>
      </c>
      <c r="D13" s="54">
        <v>0</v>
      </c>
      <c r="E13" s="55">
        <v>0</v>
      </c>
      <c r="F13" s="57">
        <v>0</v>
      </c>
      <c r="G13" s="55">
        <v>0</v>
      </c>
      <c r="H13" s="56">
        <v>13</v>
      </c>
      <c r="I13" s="55">
        <v>54.166699999999999</v>
      </c>
      <c r="J13" s="57">
        <v>4</v>
      </c>
      <c r="K13" s="55">
        <v>16.667000000000002</v>
      </c>
      <c r="L13" s="56">
        <v>7</v>
      </c>
      <c r="M13" s="55">
        <v>29.167000000000002</v>
      </c>
      <c r="N13" s="56">
        <v>0</v>
      </c>
      <c r="O13" s="55">
        <v>0</v>
      </c>
      <c r="P13" s="58">
        <v>0</v>
      </c>
      <c r="Q13" s="59">
        <v>0</v>
      </c>
      <c r="R13" s="54">
        <v>1</v>
      </c>
      <c r="S13" s="59">
        <v>4.1666999999999996</v>
      </c>
      <c r="T13" s="67">
        <v>1868</v>
      </c>
      <c r="U13" s="68">
        <v>100</v>
      </c>
      <c r="V13" s="69"/>
    </row>
    <row r="14" spans="1:22" s="20" customFormat="1" ht="15" customHeight="1" x14ac:dyDescent="0.2">
      <c r="A14" s="19" t="s">
        <v>17</v>
      </c>
      <c r="B14" s="21" t="s">
        <v>25</v>
      </c>
      <c r="C14" s="33">
        <v>6</v>
      </c>
      <c r="D14" s="23">
        <v>0</v>
      </c>
      <c r="E14" s="24">
        <v>0</v>
      </c>
      <c r="F14" s="25">
        <v>0</v>
      </c>
      <c r="G14" s="24">
        <v>0</v>
      </c>
      <c r="H14" s="30">
        <v>1</v>
      </c>
      <c r="I14" s="24">
        <v>16.666699999999999</v>
      </c>
      <c r="J14" s="30">
        <v>4</v>
      </c>
      <c r="K14" s="24">
        <v>66.667000000000002</v>
      </c>
      <c r="L14" s="30">
        <v>1</v>
      </c>
      <c r="M14" s="24">
        <v>16.667000000000002</v>
      </c>
      <c r="N14" s="25">
        <v>0</v>
      </c>
      <c r="O14" s="24">
        <v>0</v>
      </c>
      <c r="P14" s="26">
        <v>0</v>
      </c>
      <c r="Q14" s="27">
        <v>0</v>
      </c>
      <c r="R14" s="31">
        <v>1</v>
      </c>
      <c r="S14" s="27">
        <v>16.666699999999999</v>
      </c>
      <c r="T14" s="28">
        <v>1238</v>
      </c>
      <c r="U14" s="29">
        <v>100</v>
      </c>
      <c r="V14" s="70"/>
    </row>
    <row r="15" spans="1:22" s="20" customFormat="1" ht="15" customHeight="1" x14ac:dyDescent="0.2">
      <c r="A15" s="19" t="s">
        <v>17</v>
      </c>
      <c r="B15" s="61" t="s">
        <v>27</v>
      </c>
      <c r="C15" s="64">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67">
        <v>235</v>
      </c>
      <c r="U15" s="68">
        <v>100</v>
      </c>
      <c r="V15" s="69"/>
    </row>
    <row r="16" spans="1:22" s="20" customFormat="1" ht="15" customHeight="1" x14ac:dyDescent="0.2">
      <c r="A16" s="19" t="s">
        <v>17</v>
      </c>
      <c r="B16" s="21" t="s">
        <v>26</v>
      </c>
      <c r="C16" s="33">
        <v>0</v>
      </c>
      <c r="D16" s="31">
        <v>0</v>
      </c>
      <c r="E16" s="24">
        <v>0</v>
      </c>
      <c r="F16" s="30">
        <v>0</v>
      </c>
      <c r="G16" s="24">
        <v>0</v>
      </c>
      <c r="H16" s="25">
        <v>0</v>
      </c>
      <c r="I16" s="24">
        <v>0</v>
      </c>
      <c r="J16" s="30">
        <v>0</v>
      </c>
      <c r="K16" s="24">
        <v>0</v>
      </c>
      <c r="L16" s="25">
        <v>0</v>
      </c>
      <c r="M16" s="24">
        <v>0</v>
      </c>
      <c r="N16" s="30">
        <v>0</v>
      </c>
      <c r="O16" s="24">
        <v>0</v>
      </c>
      <c r="P16" s="26">
        <v>0</v>
      </c>
      <c r="Q16" s="27">
        <v>0</v>
      </c>
      <c r="R16" s="23">
        <v>0</v>
      </c>
      <c r="S16" s="27">
        <v>0</v>
      </c>
      <c r="T16" s="28">
        <v>221</v>
      </c>
      <c r="U16" s="29">
        <v>100</v>
      </c>
      <c r="V16" s="70"/>
    </row>
    <row r="17" spans="1:22" s="20" customFormat="1" ht="15" customHeight="1" x14ac:dyDescent="0.2">
      <c r="A17" s="19" t="s">
        <v>17</v>
      </c>
      <c r="B17" s="61" t="s">
        <v>28</v>
      </c>
      <c r="C17" s="53">
        <v>80</v>
      </c>
      <c r="D17" s="54">
        <v>0</v>
      </c>
      <c r="E17" s="55">
        <v>0</v>
      </c>
      <c r="F17" s="57">
        <v>0</v>
      </c>
      <c r="G17" s="55">
        <v>0</v>
      </c>
      <c r="H17" s="56">
        <v>5</v>
      </c>
      <c r="I17" s="55">
        <v>6.25</v>
      </c>
      <c r="J17" s="57">
        <v>17</v>
      </c>
      <c r="K17" s="55">
        <v>21.25</v>
      </c>
      <c r="L17" s="57">
        <v>56</v>
      </c>
      <c r="M17" s="55">
        <v>70</v>
      </c>
      <c r="N17" s="57">
        <v>0</v>
      </c>
      <c r="O17" s="55">
        <v>0</v>
      </c>
      <c r="P17" s="62">
        <v>2</v>
      </c>
      <c r="Q17" s="59">
        <v>2.5</v>
      </c>
      <c r="R17" s="54">
        <v>0</v>
      </c>
      <c r="S17" s="59">
        <v>0</v>
      </c>
      <c r="T17" s="67">
        <v>3952</v>
      </c>
      <c r="U17" s="68">
        <v>100</v>
      </c>
      <c r="V17" s="69"/>
    </row>
    <row r="18" spans="1:22" s="20" customFormat="1" ht="15" customHeight="1" x14ac:dyDescent="0.2">
      <c r="A18" s="19" t="s">
        <v>17</v>
      </c>
      <c r="B18" s="21" t="s">
        <v>29</v>
      </c>
      <c r="C18" s="22">
        <v>250</v>
      </c>
      <c r="D18" s="31">
        <v>0</v>
      </c>
      <c r="E18" s="24">
        <v>0</v>
      </c>
      <c r="F18" s="25">
        <v>1</v>
      </c>
      <c r="G18" s="24">
        <v>0.4</v>
      </c>
      <c r="H18" s="25">
        <v>0</v>
      </c>
      <c r="I18" s="24">
        <v>0</v>
      </c>
      <c r="J18" s="25">
        <v>207</v>
      </c>
      <c r="K18" s="24">
        <v>82.8</v>
      </c>
      <c r="L18" s="25">
        <v>39</v>
      </c>
      <c r="M18" s="24">
        <v>15.6</v>
      </c>
      <c r="N18" s="25">
        <v>0</v>
      </c>
      <c r="O18" s="24">
        <v>0</v>
      </c>
      <c r="P18" s="26">
        <v>3</v>
      </c>
      <c r="Q18" s="27">
        <v>1.2</v>
      </c>
      <c r="R18" s="31">
        <v>0</v>
      </c>
      <c r="S18" s="27">
        <v>0</v>
      </c>
      <c r="T18" s="28">
        <v>2407</v>
      </c>
      <c r="U18" s="29">
        <v>100</v>
      </c>
      <c r="V18" s="70"/>
    </row>
    <row r="19" spans="1:22" s="20" customFormat="1" ht="15" customHeight="1" x14ac:dyDescent="0.2">
      <c r="A19" s="19" t="s">
        <v>17</v>
      </c>
      <c r="B19" s="61" t="s">
        <v>30</v>
      </c>
      <c r="C19" s="53">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67">
        <v>290</v>
      </c>
      <c r="U19" s="68">
        <v>100</v>
      </c>
      <c r="V19" s="69"/>
    </row>
    <row r="20" spans="1:22" s="20" customFormat="1" ht="15" customHeight="1" x14ac:dyDescent="0.2">
      <c r="A20" s="19" t="s">
        <v>17</v>
      </c>
      <c r="B20" s="21" t="s">
        <v>32</v>
      </c>
      <c r="C20" s="33">
        <v>6</v>
      </c>
      <c r="D20" s="31">
        <v>1</v>
      </c>
      <c r="E20" s="24">
        <v>16.667000000000002</v>
      </c>
      <c r="F20" s="30">
        <v>0</v>
      </c>
      <c r="G20" s="24">
        <v>0</v>
      </c>
      <c r="H20" s="25">
        <v>2</v>
      </c>
      <c r="I20" s="24">
        <v>33.333300000000001</v>
      </c>
      <c r="J20" s="30">
        <v>0</v>
      </c>
      <c r="K20" s="24">
        <v>0</v>
      </c>
      <c r="L20" s="30">
        <v>3</v>
      </c>
      <c r="M20" s="24">
        <v>50</v>
      </c>
      <c r="N20" s="30">
        <v>0</v>
      </c>
      <c r="O20" s="24">
        <v>0</v>
      </c>
      <c r="P20" s="26">
        <v>0</v>
      </c>
      <c r="Q20" s="27">
        <v>0</v>
      </c>
      <c r="R20" s="31">
        <v>0</v>
      </c>
      <c r="S20" s="27">
        <v>0</v>
      </c>
      <c r="T20" s="28">
        <v>720</v>
      </c>
      <c r="U20" s="29">
        <v>100</v>
      </c>
      <c r="V20" s="70"/>
    </row>
    <row r="21" spans="1:22" s="20" customFormat="1" ht="15" customHeight="1" x14ac:dyDescent="0.2">
      <c r="A21" s="19" t="s">
        <v>17</v>
      </c>
      <c r="B21" s="61" t="s">
        <v>33</v>
      </c>
      <c r="C21" s="53">
        <v>90</v>
      </c>
      <c r="D21" s="63">
        <v>0</v>
      </c>
      <c r="E21" s="55">
        <v>0</v>
      </c>
      <c r="F21" s="56">
        <v>0</v>
      </c>
      <c r="G21" s="55">
        <v>0</v>
      </c>
      <c r="H21" s="57">
        <v>14</v>
      </c>
      <c r="I21" s="55">
        <v>15.5556</v>
      </c>
      <c r="J21" s="56">
        <v>36</v>
      </c>
      <c r="K21" s="55">
        <v>40</v>
      </c>
      <c r="L21" s="56">
        <v>36</v>
      </c>
      <c r="M21" s="55">
        <v>40</v>
      </c>
      <c r="N21" s="56">
        <v>0</v>
      </c>
      <c r="O21" s="55">
        <v>0</v>
      </c>
      <c r="P21" s="62">
        <v>4</v>
      </c>
      <c r="Q21" s="59">
        <v>4.4443999999999999</v>
      </c>
      <c r="R21" s="54">
        <v>5</v>
      </c>
      <c r="S21" s="59">
        <v>5.5556000000000001</v>
      </c>
      <c r="T21" s="67">
        <v>4081</v>
      </c>
      <c r="U21" s="68">
        <v>100</v>
      </c>
      <c r="V21" s="69"/>
    </row>
    <row r="22" spans="1:22" s="20" customFormat="1" ht="15" customHeight="1" x14ac:dyDescent="0.2">
      <c r="A22" s="19" t="s">
        <v>17</v>
      </c>
      <c r="B22" s="21" t="s">
        <v>34</v>
      </c>
      <c r="C22" s="22">
        <v>96</v>
      </c>
      <c r="D22" s="23">
        <v>0</v>
      </c>
      <c r="E22" s="24">
        <v>0</v>
      </c>
      <c r="F22" s="30">
        <v>1</v>
      </c>
      <c r="G22" s="24">
        <v>1.0417000000000001</v>
      </c>
      <c r="H22" s="30">
        <v>3</v>
      </c>
      <c r="I22" s="24">
        <v>3.125</v>
      </c>
      <c r="J22" s="25">
        <v>21</v>
      </c>
      <c r="K22" s="24">
        <v>21.875</v>
      </c>
      <c r="L22" s="25">
        <v>60</v>
      </c>
      <c r="M22" s="24">
        <v>62.5</v>
      </c>
      <c r="N22" s="25">
        <v>0</v>
      </c>
      <c r="O22" s="24">
        <v>0</v>
      </c>
      <c r="P22" s="32">
        <v>11</v>
      </c>
      <c r="Q22" s="27">
        <v>11.458299999999999</v>
      </c>
      <c r="R22" s="31">
        <v>8</v>
      </c>
      <c r="S22" s="27">
        <v>8.3332999999999995</v>
      </c>
      <c r="T22" s="28">
        <v>1879</v>
      </c>
      <c r="U22" s="29">
        <v>100</v>
      </c>
      <c r="V22" s="70"/>
    </row>
    <row r="23" spans="1:22" s="20" customFormat="1" ht="15" customHeight="1" x14ac:dyDescent="0.2">
      <c r="A23" s="19" t="s">
        <v>17</v>
      </c>
      <c r="B23" s="61" t="s">
        <v>31</v>
      </c>
      <c r="C23" s="53">
        <v>32</v>
      </c>
      <c r="D23" s="54">
        <v>0</v>
      </c>
      <c r="E23" s="55">
        <v>0</v>
      </c>
      <c r="F23" s="56">
        <v>0</v>
      </c>
      <c r="G23" s="55">
        <v>0</v>
      </c>
      <c r="H23" s="56">
        <v>0</v>
      </c>
      <c r="I23" s="55">
        <v>0</v>
      </c>
      <c r="J23" s="56">
        <v>10</v>
      </c>
      <c r="K23" s="55">
        <v>31.25</v>
      </c>
      <c r="L23" s="56">
        <v>22</v>
      </c>
      <c r="M23" s="55">
        <v>68.75</v>
      </c>
      <c r="N23" s="56">
        <v>0</v>
      </c>
      <c r="O23" s="55">
        <v>0</v>
      </c>
      <c r="P23" s="62">
        <v>0</v>
      </c>
      <c r="Q23" s="59">
        <v>0</v>
      </c>
      <c r="R23" s="63">
        <v>0</v>
      </c>
      <c r="S23" s="59">
        <v>0</v>
      </c>
      <c r="T23" s="67">
        <v>1365</v>
      </c>
      <c r="U23" s="68">
        <v>100</v>
      </c>
      <c r="V23" s="69"/>
    </row>
    <row r="24" spans="1:22" s="20" customFormat="1" ht="15" customHeight="1" x14ac:dyDescent="0.2">
      <c r="A24" s="19" t="s">
        <v>17</v>
      </c>
      <c r="B24" s="21" t="s">
        <v>35</v>
      </c>
      <c r="C24" s="22">
        <v>167</v>
      </c>
      <c r="D24" s="31">
        <v>1</v>
      </c>
      <c r="E24" s="24">
        <v>0.59899999999999998</v>
      </c>
      <c r="F24" s="25">
        <v>0</v>
      </c>
      <c r="G24" s="24">
        <v>0</v>
      </c>
      <c r="H24" s="30">
        <v>31</v>
      </c>
      <c r="I24" s="24">
        <v>18.562899999999999</v>
      </c>
      <c r="J24" s="25">
        <v>24</v>
      </c>
      <c r="K24" s="24">
        <v>14.371</v>
      </c>
      <c r="L24" s="25">
        <v>95</v>
      </c>
      <c r="M24" s="24">
        <v>56.886000000000003</v>
      </c>
      <c r="N24" s="25">
        <v>1</v>
      </c>
      <c r="O24" s="24">
        <v>0.5988</v>
      </c>
      <c r="P24" s="32">
        <v>15</v>
      </c>
      <c r="Q24" s="27">
        <v>8.9819999999999993</v>
      </c>
      <c r="R24" s="31">
        <v>7</v>
      </c>
      <c r="S24" s="27">
        <v>4.1916000000000002</v>
      </c>
      <c r="T24" s="28">
        <v>1356</v>
      </c>
      <c r="U24" s="29">
        <v>100</v>
      </c>
      <c r="V24" s="70"/>
    </row>
    <row r="25" spans="1:22" s="20" customFormat="1" ht="15" customHeight="1" x14ac:dyDescent="0.2">
      <c r="A25" s="19" t="s">
        <v>17</v>
      </c>
      <c r="B25" s="61" t="s">
        <v>36</v>
      </c>
      <c r="C25" s="64">
        <v>1</v>
      </c>
      <c r="D25" s="54">
        <v>0</v>
      </c>
      <c r="E25" s="55">
        <v>0</v>
      </c>
      <c r="F25" s="56">
        <v>0</v>
      </c>
      <c r="G25" s="55">
        <v>0</v>
      </c>
      <c r="H25" s="56">
        <v>0</v>
      </c>
      <c r="I25" s="55">
        <v>0</v>
      </c>
      <c r="J25" s="56">
        <v>0</v>
      </c>
      <c r="K25" s="55">
        <v>0</v>
      </c>
      <c r="L25" s="57">
        <v>1</v>
      </c>
      <c r="M25" s="55">
        <v>100</v>
      </c>
      <c r="N25" s="56">
        <v>0</v>
      </c>
      <c r="O25" s="55">
        <v>0</v>
      </c>
      <c r="P25" s="62">
        <v>0</v>
      </c>
      <c r="Q25" s="59">
        <v>0</v>
      </c>
      <c r="R25" s="54">
        <v>0</v>
      </c>
      <c r="S25" s="59">
        <v>0</v>
      </c>
      <c r="T25" s="67">
        <v>1407</v>
      </c>
      <c r="U25" s="68">
        <v>100</v>
      </c>
      <c r="V25" s="69"/>
    </row>
    <row r="26" spans="1:22" s="20" customFormat="1" ht="15" customHeight="1" x14ac:dyDescent="0.2">
      <c r="A26" s="19" t="s">
        <v>17</v>
      </c>
      <c r="B26" s="21" t="s">
        <v>37</v>
      </c>
      <c r="C26" s="22">
        <v>4</v>
      </c>
      <c r="D26" s="23">
        <v>0</v>
      </c>
      <c r="E26" s="24">
        <v>0</v>
      </c>
      <c r="F26" s="30">
        <v>0</v>
      </c>
      <c r="G26" s="24">
        <v>0</v>
      </c>
      <c r="H26" s="30">
        <v>0</v>
      </c>
      <c r="I26" s="24">
        <v>0</v>
      </c>
      <c r="J26" s="25">
        <v>3</v>
      </c>
      <c r="K26" s="24">
        <v>75</v>
      </c>
      <c r="L26" s="25">
        <v>0</v>
      </c>
      <c r="M26" s="24">
        <v>0</v>
      </c>
      <c r="N26" s="30">
        <v>0</v>
      </c>
      <c r="O26" s="24">
        <v>0</v>
      </c>
      <c r="P26" s="32">
        <v>1</v>
      </c>
      <c r="Q26" s="27">
        <v>25</v>
      </c>
      <c r="R26" s="23">
        <v>0</v>
      </c>
      <c r="S26" s="27">
        <v>0</v>
      </c>
      <c r="T26" s="28">
        <v>1367</v>
      </c>
      <c r="U26" s="29">
        <v>100</v>
      </c>
      <c r="V26" s="70"/>
    </row>
    <row r="27" spans="1:22" s="20" customFormat="1" ht="15" customHeight="1" x14ac:dyDescent="0.2">
      <c r="A27" s="19" t="s">
        <v>17</v>
      </c>
      <c r="B27" s="61" t="s">
        <v>40</v>
      </c>
      <c r="C27" s="64">
        <v>8</v>
      </c>
      <c r="D27" s="63">
        <v>0</v>
      </c>
      <c r="E27" s="55">
        <v>0</v>
      </c>
      <c r="F27" s="56">
        <v>0</v>
      </c>
      <c r="G27" s="55">
        <v>0</v>
      </c>
      <c r="H27" s="56">
        <v>0</v>
      </c>
      <c r="I27" s="55">
        <v>0</v>
      </c>
      <c r="J27" s="56">
        <v>0</v>
      </c>
      <c r="K27" s="55">
        <v>0</v>
      </c>
      <c r="L27" s="57">
        <v>8</v>
      </c>
      <c r="M27" s="55">
        <v>100</v>
      </c>
      <c r="N27" s="56">
        <v>0</v>
      </c>
      <c r="O27" s="55">
        <v>0</v>
      </c>
      <c r="P27" s="62">
        <v>0</v>
      </c>
      <c r="Q27" s="59">
        <v>0</v>
      </c>
      <c r="R27" s="63">
        <v>0</v>
      </c>
      <c r="S27" s="59">
        <v>0</v>
      </c>
      <c r="T27" s="67">
        <v>589</v>
      </c>
      <c r="U27" s="68">
        <v>100</v>
      </c>
      <c r="V27" s="69"/>
    </row>
    <row r="28" spans="1:22" s="20" customFormat="1" ht="15" customHeight="1" x14ac:dyDescent="0.2">
      <c r="A28" s="19" t="s">
        <v>17</v>
      </c>
      <c r="B28" s="21" t="s">
        <v>39</v>
      </c>
      <c r="C28" s="33">
        <v>1</v>
      </c>
      <c r="D28" s="31">
        <v>0</v>
      </c>
      <c r="E28" s="24">
        <v>0</v>
      </c>
      <c r="F28" s="25">
        <v>0</v>
      </c>
      <c r="G28" s="24">
        <v>0</v>
      </c>
      <c r="H28" s="25">
        <v>0</v>
      </c>
      <c r="I28" s="24">
        <v>0</v>
      </c>
      <c r="J28" s="25">
        <v>1</v>
      </c>
      <c r="K28" s="24">
        <v>100</v>
      </c>
      <c r="L28" s="30">
        <v>0</v>
      </c>
      <c r="M28" s="24">
        <v>0</v>
      </c>
      <c r="N28" s="25">
        <v>0</v>
      </c>
      <c r="O28" s="24">
        <v>0</v>
      </c>
      <c r="P28" s="26">
        <v>0</v>
      </c>
      <c r="Q28" s="27">
        <v>0</v>
      </c>
      <c r="R28" s="23">
        <v>0</v>
      </c>
      <c r="S28" s="27">
        <v>0</v>
      </c>
      <c r="T28" s="28">
        <v>1434</v>
      </c>
      <c r="U28" s="29">
        <v>85.774000000000001</v>
      </c>
      <c r="V28" s="70"/>
    </row>
    <row r="29" spans="1:22" s="20" customFormat="1" ht="15" customHeight="1" x14ac:dyDescent="0.2">
      <c r="A29" s="19" t="s">
        <v>17</v>
      </c>
      <c r="B29" s="61" t="s">
        <v>38</v>
      </c>
      <c r="C29" s="53">
        <v>37</v>
      </c>
      <c r="D29" s="54">
        <v>0</v>
      </c>
      <c r="E29" s="55">
        <v>0</v>
      </c>
      <c r="F29" s="56">
        <v>0</v>
      </c>
      <c r="G29" s="55">
        <v>0</v>
      </c>
      <c r="H29" s="57">
        <v>16</v>
      </c>
      <c r="I29" s="55">
        <v>43.243200000000002</v>
      </c>
      <c r="J29" s="56">
        <v>12</v>
      </c>
      <c r="K29" s="55">
        <v>32.432000000000002</v>
      </c>
      <c r="L29" s="57">
        <v>7</v>
      </c>
      <c r="M29" s="55">
        <v>18.919</v>
      </c>
      <c r="N29" s="56">
        <v>0</v>
      </c>
      <c r="O29" s="55">
        <v>0</v>
      </c>
      <c r="P29" s="62">
        <v>2</v>
      </c>
      <c r="Q29" s="59">
        <v>5.4054000000000002</v>
      </c>
      <c r="R29" s="54">
        <v>1</v>
      </c>
      <c r="S29" s="59">
        <v>2.7027000000000001</v>
      </c>
      <c r="T29" s="67">
        <v>1873</v>
      </c>
      <c r="U29" s="68">
        <v>100</v>
      </c>
      <c r="V29" s="69"/>
    </row>
    <row r="30" spans="1:22" s="20" customFormat="1" ht="15" customHeight="1" x14ac:dyDescent="0.2">
      <c r="A30" s="19" t="s">
        <v>17</v>
      </c>
      <c r="B30" s="21" t="s">
        <v>41</v>
      </c>
      <c r="C30" s="22">
        <v>36</v>
      </c>
      <c r="D30" s="31">
        <v>0</v>
      </c>
      <c r="E30" s="24">
        <v>0</v>
      </c>
      <c r="F30" s="30">
        <v>0</v>
      </c>
      <c r="G30" s="24">
        <v>0</v>
      </c>
      <c r="H30" s="25">
        <v>1</v>
      </c>
      <c r="I30" s="24">
        <v>2.7778</v>
      </c>
      <c r="J30" s="25">
        <v>18</v>
      </c>
      <c r="K30" s="24">
        <v>50</v>
      </c>
      <c r="L30" s="25">
        <v>17</v>
      </c>
      <c r="M30" s="24">
        <v>47.222000000000001</v>
      </c>
      <c r="N30" s="25">
        <v>0</v>
      </c>
      <c r="O30" s="24">
        <v>0</v>
      </c>
      <c r="P30" s="26">
        <v>0</v>
      </c>
      <c r="Q30" s="27">
        <v>0</v>
      </c>
      <c r="R30" s="23">
        <v>0</v>
      </c>
      <c r="S30" s="27">
        <v>0</v>
      </c>
      <c r="T30" s="28">
        <v>3616</v>
      </c>
      <c r="U30" s="29">
        <v>99.971999999999994</v>
      </c>
      <c r="V30" s="70"/>
    </row>
    <row r="31" spans="1:22" s="20" customFormat="1" ht="15" customHeight="1" x14ac:dyDescent="0.2">
      <c r="A31" s="19" t="s">
        <v>17</v>
      </c>
      <c r="B31" s="61" t="s">
        <v>42</v>
      </c>
      <c r="C31" s="64">
        <v>12</v>
      </c>
      <c r="D31" s="54">
        <v>1</v>
      </c>
      <c r="E31" s="55">
        <v>8.3330000000000002</v>
      </c>
      <c r="F31" s="57">
        <v>0</v>
      </c>
      <c r="G31" s="55">
        <v>0</v>
      </c>
      <c r="H31" s="56">
        <v>2</v>
      </c>
      <c r="I31" s="55">
        <v>16.666699999999999</v>
      </c>
      <c r="J31" s="57">
        <v>1</v>
      </c>
      <c r="K31" s="55">
        <v>8.3330000000000002</v>
      </c>
      <c r="L31" s="56">
        <v>7</v>
      </c>
      <c r="M31" s="55">
        <v>58.332999999999998</v>
      </c>
      <c r="N31" s="56">
        <v>0</v>
      </c>
      <c r="O31" s="55">
        <v>0</v>
      </c>
      <c r="P31" s="58">
        <v>1</v>
      </c>
      <c r="Q31" s="59">
        <v>8.3332999999999995</v>
      </c>
      <c r="R31" s="54">
        <v>0</v>
      </c>
      <c r="S31" s="59">
        <v>0</v>
      </c>
      <c r="T31" s="67">
        <v>2170</v>
      </c>
      <c r="U31" s="68">
        <v>96.682000000000002</v>
      </c>
      <c r="V31" s="69"/>
    </row>
    <row r="32" spans="1:22" s="20" customFormat="1" ht="15" customHeight="1" x14ac:dyDescent="0.2">
      <c r="A32" s="19" t="s">
        <v>17</v>
      </c>
      <c r="B32" s="21" t="s">
        <v>44</v>
      </c>
      <c r="C32" s="22">
        <v>29</v>
      </c>
      <c r="D32" s="23">
        <v>0</v>
      </c>
      <c r="E32" s="24">
        <v>0</v>
      </c>
      <c r="F32" s="25">
        <v>0</v>
      </c>
      <c r="G32" s="24">
        <v>0</v>
      </c>
      <c r="H32" s="25">
        <v>0</v>
      </c>
      <c r="I32" s="24">
        <v>0</v>
      </c>
      <c r="J32" s="25">
        <v>20</v>
      </c>
      <c r="K32" s="24">
        <v>68.965999999999994</v>
      </c>
      <c r="L32" s="30">
        <v>9</v>
      </c>
      <c r="M32" s="24">
        <v>31.033999999999999</v>
      </c>
      <c r="N32" s="30">
        <v>0</v>
      </c>
      <c r="O32" s="24">
        <v>0</v>
      </c>
      <c r="P32" s="32">
        <v>0</v>
      </c>
      <c r="Q32" s="27">
        <v>0</v>
      </c>
      <c r="R32" s="31">
        <v>0</v>
      </c>
      <c r="S32" s="27">
        <v>0</v>
      </c>
      <c r="T32" s="28">
        <v>978</v>
      </c>
      <c r="U32" s="29">
        <v>100</v>
      </c>
      <c r="V32" s="70"/>
    </row>
    <row r="33" spans="1:22" s="20" customFormat="1" ht="15" customHeight="1" x14ac:dyDescent="0.2">
      <c r="A33" s="19" t="s">
        <v>17</v>
      </c>
      <c r="B33" s="61" t="s">
        <v>43</v>
      </c>
      <c r="C33" s="53">
        <v>29</v>
      </c>
      <c r="D33" s="63">
        <v>0</v>
      </c>
      <c r="E33" s="55">
        <v>0</v>
      </c>
      <c r="F33" s="56">
        <v>0</v>
      </c>
      <c r="G33" s="55">
        <v>0</v>
      </c>
      <c r="H33" s="57">
        <v>0</v>
      </c>
      <c r="I33" s="55">
        <v>0</v>
      </c>
      <c r="J33" s="56">
        <v>21</v>
      </c>
      <c r="K33" s="55">
        <v>72.414000000000001</v>
      </c>
      <c r="L33" s="56">
        <v>8</v>
      </c>
      <c r="M33" s="55">
        <v>27.585999999999999</v>
      </c>
      <c r="N33" s="57">
        <v>0</v>
      </c>
      <c r="O33" s="55">
        <v>0</v>
      </c>
      <c r="P33" s="62">
        <v>0</v>
      </c>
      <c r="Q33" s="59">
        <v>0</v>
      </c>
      <c r="R33" s="63">
        <v>0</v>
      </c>
      <c r="S33" s="59">
        <v>0</v>
      </c>
      <c r="T33" s="67">
        <v>2372</v>
      </c>
      <c r="U33" s="68">
        <v>100</v>
      </c>
      <c r="V33" s="69"/>
    </row>
    <row r="34" spans="1:22" s="20" customFormat="1" ht="15" customHeight="1" x14ac:dyDescent="0.2">
      <c r="A34" s="19" t="s">
        <v>17</v>
      </c>
      <c r="B34" s="21" t="s">
        <v>45</v>
      </c>
      <c r="C34" s="33">
        <v>1</v>
      </c>
      <c r="D34" s="23">
        <v>0</v>
      </c>
      <c r="E34" s="24">
        <v>0</v>
      </c>
      <c r="F34" s="25">
        <v>0</v>
      </c>
      <c r="G34" s="24">
        <v>0</v>
      </c>
      <c r="H34" s="30">
        <v>0</v>
      </c>
      <c r="I34" s="24">
        <v>0</v>
      </c>
      <c r="J34" s="25">
        <v>0</v>
      </c>
      <c r="K34" s="24">
        <v>0</v>
      </c>
      <c r="L34" s="30">
        <v>1</v>
      </c>
      <c r="M34" s="24">
        <v>100</v>
      </c>
      <c r="N34" s="30">
        <v>0</v>
      </c>
      <c r="O34" s="24">
        <v>0</v>
      </c>
      <c r="P34" s="26">
        <v>0</v>
      </c>
      <c r="Q34" s="27">
        <v>0</v>
      </c>
      <c r="R34" s="31">
        <v>0</v>
      </c>
      <c r="S34" s="27">
        <v>0</v>
      </c>
      <c r="T34" s="28">
        <v>825</v>
      </c>
      <c r="U34" s="29">
        <v>100</v>
      </c>
      <c r="V34" s="70"/>
    </row>
    <row r="35" spans="1:22" s="20" customFormat="1" ht="15" customHeight="1" x14ac:dyDescent="0.2">
      <c r="A35" s="19" t="s">
        <v>17</v>
      </c>
      <c r="B35" s="61" t="s">
        <v>48</v>
      </c>
      <c r="C35" s="64">
        <v>6</v>
      </c>
      <c r="D35" s="63">
        <v>0</v>
      </c>
      <c r="E35" s="55">
        <v>0</v>
      </c>
      <c r="F35" s="56">
        <v>0</v>
      </c>
      <c r="G35" s="55">
        <v>0</v>
      </c>
      <c r="H35" s="57">
        <v>0</v>
      </c>
      <c r="I35" s="55">
        <v>0</v>
      </c>
      <c r="J35" s="56">
        <v>1</v>
      </c>
      <c r="K35" s="55">
        <v>16.667000000000002</v>
      </c>
      <c r="L35" s="57">
        <v>3</v>
      </c>
      <c r="M35" s="55">
        <v>50</v>
      </c>
      <c r="N35" s="56">
        <v>0</v>
      </c>
      <c r="O35" s="55">
        <v>0</v>
      </c>
      <c r="P35" s="62">
        <v>2</v>
      </c>
      <c r="Q35" s="59">
        <v>33.333300000000001</v>
      </c>
      <c r="R35" s="63">
        <v>4</v>
      </c>
      <c r="S35" s="59">
        <v>66.666700000000006</v>
      </c>
      <c r="T35" s="67">
        <v>1064</v>
      </c>
      <c r="U35" s="68">
        <v>100</v>
      </c>
      <c r="V35" s="69"/>
    </row>
    <row r="36" spans="1:22" s="20" customFormat="1" ht="15" customHeight="1" x14ac:dyDescent="0.2">
      <c r="A36" s="19" t="s">
        <v>17</v>
      </c>
      <c r="B36" s="21" t="s">
        <v>52</v>
      </c>
      <c r="C36" s="33">
        <v>25</v>
      </c>
      <c r="D36" s="31">
        <v>0</v>
      </c>
      <c r="E36" s="24">
        <v>0</v>
      </c>
      <c r="F36" s="25">
        <v>0</v>
      </c>
      <c r="G36" s="24">
        <v>0</v>
      </c>
      <c r="H36" s="25">
        <v>5</v>
      </c>
      <c r="I36" s="24">
        <v>20</v>
      </c>
      <c r="J36" s="30">
        <v>8</v>
      </c>
      <c r="K36" s="24">
        <v>32</v>
      </c>
      <c r="L36" s="30">
        <v>11</v>
      </c>
      <c r="M36" s="24">
        <v>44</v>
      </c>
      <c r="N36" s="25">
        <v>0</v>
      </c>
      <c r="O36" s="24">
        <v>0</v>
      </c>
      <c r="P36" s="32">
        <v>1</v>
      </c>
      <c r="Q36" s="27">
        <v>4</v>
      </c>
      <c r="R36" s="31">
        <v>1</v>
      </c>
      <c r="S36" s="27">
        <v>4</v>
      </c>
      <c r="T36" s="28">
        <v>658</v>
      </c>
      <c r="U36" s="29">
        <v>100</v>
      </c>
      <c r="V36" s="70"/>
    </row>
    <row r="37" spans="1:22" s="20" customFormat="1" ht="15" customHeight="1" x14ac:dyDescent="0.2">
      <c r="A37" s="19" t="s">
        <v>17</v>
      </c>
      <c r="B37" s="61" t="s">
        <v>49</v>
      </c>
      <c r="C37" s="53">
        <v>1</v>
      </c>
      <c r="D37" s="54">
        <v>0</v>
      </c>
      <c r="E37" s="55">
        <v>0</v>
      </c>
      <c r="F37" s="56">
        <v>0</v>
      </c>
      <c r="G37" s="55">
        <v>0</v>
      </c>
      <c r="H37" s="56">
        <v>0</v>
      </c>
      <c r="I37" s="55">
        <v>0</v>
      </c>
      <c r="J37" s="56">
        <v>0</v>
      </c>
      <c r="K37" s="55">
        <v>0</v>
      </c>
      <c r="L37" s="56">
        <v>1</v>
      </c>
      <c r="M37" s="55">
        <v>100</v>
      </c>
      <c r="N37" s="57">
        <v>0</v>
      </c>
      <c r="O37" s="55">
        <v>0</v>
      </c>
      <c r="P37" s="62">
        <v>0</v>
      </c>
      <c r="Q37" s="59">
        <v>0</v>
      </c>
      <c r="R37" s="63">
        <v>0</v>
      </c>
      <c r="S37" s="59">
        <v>0</v>
      </c>
      <c r="T37" s="67">
        <v>483</v>
      </c>
      <c r="U37" s="68">
        <v>100</v>
      </c>
      <c r="V37" s="69"/>
    </row>
    <row r="38" spans="1:22" s="20" customFormat="1" ht="15" customHeight="1" x14ac:dyDescent="0.2">
      <c r="A38" s="19" t="s">
        <v>17</v>
      </c>
      <c r="B38" s="21" t="s">
        <v>50</v>
      </c>
      <c r="C38" s="22">
        <v>8</v>
      </c>
      <c r="D38" s="23">
        <v>0</v>
      </c>
      <c r="E38" s="24">
        <v>0</v>
      </c>
      <c r="F38" s="25">
        <v>0</v>
      </c>
      <c r="G38" s="24">
        <v>0</v>
      </c>
      <c r="H38" s="25">
        <v>1</v>
      </c>
      <c r="I38" s="24">
        <v>12.5</v>
      </c>
      <c r="J38" s="25">
        <v>3</v>
      </c>
      <c r="K38" s="24">
        <v>37.5</v>
      </c>
      <c r="L38" s="25">
        <v>4</v>
      </c>
      <c r="M38" s="24">
        <v>50</v>
      </c>
      <c r="N38" s="25">
        <v>0</v>
      </c>
      <c r="O38" s="24">
        <v>0</v>
      </c>
      <c r="P38" s="26">
        <v>0</v>
      </c>
      <c r="Q38" s="27">
        <v>0</v>
      </c>
      <c r="R38" s="31">
        <v>0</v>
      </c>
      <c r="S38" s="27">
        <v>0</v>
      </c>
      <c r="T38" s="28">
        <v>2577</v>
      </c>
      <c r="U38" s="29">
        <v>100</v>
      </c>
      <c r="V38" s="70"/>
    </row>
    <row r="39" spans="1:22" s="20" customFormat="1" ht="15" customHeight="1" x14ac:dyDescent="0.2">
      <c r="A39" s="19" t="s">
        <v>17</v>
      </c>
      <c r="B39" s="61" t="s">
        <v>51</v>
      </c>
      <c r="C39" s="53">
        <v>3</v>
      </c>
      <c r="D39" s="63">
        <v>3</v>
      </c>
      <c r="E39" s="55">
        <v>100</v>
      </c>
      <c r="F39" s="56">
        <v>0</v>
      </c>
      <c r="G39" s="55">
        <v>0</v>
      </c>
      <c r="H39" s="57">
        <v>0</v>
      </c>
      <c r="I39" s="55">
        <v>0</v>
      </c>
      <c r="J39" s="56">
        <v>0</v>
      </c>
      <c r="K39" s="55">
        <v>0</v>
      </c>
      <c r="L39" s="57">
        <v>0</v>
      </c>
      <c r="M39" s="55">
        <v>0</v>
      </c>
      <c r="N39" s="56">
        <v>0</v>
      </c>
      <c r="O39" s="55">
        <v>0</v>
      </c>
      <c r="P39" s="62">
        <v>0</v>
      </c>
      <c r="Q39" s="59">
        <v>0</v>
      </c>
      <c r="R39" s="54">
        <v>1</v>
      </c>
      <c r="S39" s="59">
        <v>33.333300000000001</v>
      </c>
      <c r="T39" s="67">
        <v>880</v>
      </c>
      <c r="U39" s="68">
        <v>100</v>
      </c>
      <c r="V39" s="69"/>
    </row>
    <row r="40" spans="1:22" s="20" customFormat="1" ht="15" customHeight="1" x14ac:dyDescent="0.2">
      <c r="A40" s="19" t="s">
        <v>17</v>
      </c>
      <c r="B40" s="21" t="s">
        <v>53</v>
      </c>
      <c r="C40" s="33">
        <v>16</v>
      </c>
      <c r="D40" s="23">
        <v>0</v>
      </c>
      <c r="E40" s="24">
        <v>0</v>
      </c>
      <c r="F40" s="25">
        <v>0</v>
      </c>
      <c r="G40" s="24">
        <v>0</v>
      </c>
      <c r="H40" s="25">
        <v>0</v>
      </c>
      <c r="I40" s="24">
        <v>0</v>
      </c>
      <c r="J40" s="30">
        <v>11</v>
      </c>
      <c r="K40" s="24">
        <v>68.75</v>
      </c>
      <c r="L40" s="30">
        <v>4</v>
      </c>
      <c r="M40" s="24">
        <v>25</v>
      </c>
      <c r="N40" s="25">
        <v>0</v>
      </c>
      <c r="O40" s="24">
        <v>0</v>
      </c>
      <c r="P40" s="26">
        <v>1</v>
      </c>
      <c r="Q40" s="27">
        <v>6.25</v>
      </c>
      <c r="R40" s="31">
        <v>1</v>
      </c>
      <c r="S40" s="27">
        <v>6.25</v>
      </c>
      <c r="T40" s="28">
        <v>4916</v>
      </c>
      <c r="U40" s="29">
        <v>66.700999999999993</v>
      </c>
      <c r="V40" s="20" t="s">
        <v>71</v>
      </c>
    </row>
    <row r="41" spans="1:22" s="20" customFormat="1" ht="15" customHeight="1" x14ac:dyDescent="0.2">
      <c r="A41" s="19" t="s">
        <v>17</v>
      </c>
      <c r="B41" s="61" t="s">
        <v>46</v>
      </c>
      <c r="C41" s="53">
        <v>0</v>
      </c>
      <c r="D41" s="63">
        <v>0</v>
      </c>
      <c r="E41" s="55">
        <v>0</v>
      </c>
      <c r="F41" s="56">
        <v>0</v>
      </c>
      <c r="G41" s="55">
        <v>0</v>
      </c>
      <c r="H41" s="56">
        <v>0</v>
      </c>
      <c r="I41" s="55">
        <v>0</v>
      </c>
      <c r="J41" s="56">
        <v>0</v>
      </c>
      <c r="K41" s="55">
        <v>0</v>
      </c>
      <c r="L41" s="57">
        <v>0</v>
      </c>
      <c r="M41" s="55">
        <v>0</v>
      </c>
      <c r="N41" s="57">
        <v>0</v>
      </c>
      <c r="O41" s="55">
        <v>0</v>
      </c>
      <c r="P41" s="58">
        <v>0</v>
      </c>
      <c r="Q41" s="59">
        <v>0</v>
      </c>
      <c r="R41" s="54">
        <v>0</v>
      </c>
      <c r="S41" s="59">
        <v>0</v>
      </c>
      <c r="T41" s="67">
        <v>2618</v>
      </c>
      <c r="U41" s="68">
        <v>100</v>
      </c>
      <c r="V41" s="69"/>
    </row>
    <row r="42" spans="1:22" s="20" customFormat="1" ht="15" customHeight="1" x14ac:dyDescent="0.2">
      <c r="A42" s="19" t="s">
        <v>17</v>
      </c>
      <c r="B42" s="21" t="s">
        <v>47</v>
      </c>
      <c r="C42" s="33">
        <v>5</v>
      </c>
      <c r="D42" s="23">
        <v>0</v>
      </c>
      <c r="E42" s="24">
        <v>0</v>
      </c>
      <c r="F42" s="25">
        <v>0</v>
      </c>
      <c r="G42" s="24">
        <v>0</v>
      </c>
      <c r="H42" s="25">
        <v>0</v>
      </c>
      <c r="I42" s="24">
        <v>0</v>
      </c>
      <c r="J42" s="30">
        <v>0</v>
      </c>
      <c r="K42" s="24">
        <v>0</v>
      </c>
      <c r="L42" s="30">
        <v>5</v>
      </c>
      <c r="M42" s="24">
        <v>100</v>
      </c>
      <c r="N42" s="30">
        <v>0</v>
      </c>
      <c r="O42" s="24">
        <v>0</v>
      </c>
      <c r="P42" s="26">
        <v>0</v>
      </c>
      <c r="Q42" s="27">
        <v>0</v>
      </c>
      <c r="R42" s="31">
        <v>0</v>
      </c>
      <c r="S42" s="27">
        <v>0</v>
      </c>
      <c r="T42" s="28">
        <v>481</v>
      </c>
      <c r="U42" s="29">
        <v>100</v>
      </c>
      <c r="V42" s="70"/>
    </row>
    <row r="43" spans="1:22" s="20" customFormat="1" ht="15" customHeight="1" x14ac:dyDescent="0.2">
      <c r="A43" s="19" t="s">
        <v>17</v>
      </c>
      <c r="B43" s="61" t="s">
        <v>54</v>
      </c>
      <c r="C43" s="53">
        <v>170</v>
      </c>
      <c r="D43" s="54">
        <v>0</v>
      </c>
      <c r="E43" s="55">
        <v>0</v>
      </c>
      <c r="F43" s="56">
        <v>0</v>
      </c>
      <c r="G43" s="55">
        <v>0</v>
      </c>
      <c r="H43" s="57">
        <v>2</v>
      </c>
      <c r="I43" s="55">
        <v>1.1765000000000001</v>
      </c>
      <c r="J43" s="56">
        <v>116</v>
      </c>
      <c r="K43" s="55">
        <v>68.234999999999999</v>
      </c>
      <c r="L43" s="56">
        <v>40</v>
      </c>
      <c r="M43" s="55">
        <v>23.529</v>
      </c>
      <c r="N43" s="56">
        <v>0</v>
      </c>
      <c r="O43" s="55">
        <v>0</v>
      </c>
      <c r="P43" s="58">
        <v>12</v>
      </c>
      <c r="Q43" s="59">
        <v>7.0587999999999997</v>
      </c>
      <c r="R43" s="63">
        <v>0</v>
      </c>
      <c r="S43" s="59">
        <v>0</v>
      </c>
      <c r="T43" s="67">
        <v>3631</v>
      </c>
      <c r="U43" s="68">
        <v>100</v>
      </c>
      <c r="V43" s="69"/>
    </row>
    <row r="44" spans="1:22" s="20" customFormat="1" ht="15" customHeight="1" x14ac:dyDescent="0.2">
      <c r="A44" s="19" t="s">
        <v>17</v>
      </c>
      <c r="B44" s="21" t="s">
        <v>55</v>
      </c>
      <c r="C44" s="22">
        <v>52</v>
      </c>
      <c r="D44" s="23">
        <v>24</v>
      </c>
      <c r="E44" s="24">
        <v>46.154000000000003</v>
      </c>
      <c r="F44" s="30">
        <v>0</v>
      </c>
      <c r="G44" s="24">
        <v>0</v>
      </c>
      <c r="H44" s="25">
        <v>0</v>
      </c>
      <c r="I44" s="24">
        <v>0</v>
      </c>
      <c r="J44" s="25">
        <v>1</v>
      </c>
      <c r="K44" s="24">
        <v>1.923</v>
      </c>
      <c r="L44" s="25">
        <v>25</v>
      </c>
      <c r="M44" s="24">
        <v>48.076999999999998</v>
      </c>
      <c r="N44" s="30">
        <v>1</v>
      </c>
      <c r="O44" s="24">
        <v>1.9230799999999999</v>
      </c>
      <c r="P44" s="32">
        <v>1</v>
      </c>
      <c r="Q44" s="27">
        <v>1.9231</v>
      </c>
      <c r="R44" s="31">
        <v>1</v>
      </c>
      <c r="S44" s="27">
        <v>1.9231</v>
      </c>
      <c r="T44" s="28">
        <v>1815</v>
      </c>
      <c r="U44" s="29">
        <v>100</v>
      </c>
      <c r="V44" s="70"/>
    </row>
    <row r="45" spans="1:22" s="20" customFormat="1" ht="15" customHeight="1" x14ac:dyDescent="0.2">
      <c r="A45" s="19" t="s">
        <v>17</v>
      </c>
      <c r="B45" s="61" t="s">
        <v>56</v>
      </c>
      <c r="C45" s="53">
        <v>1</v>
      </c>
      <c r="D45" s="63">
        <v>0</v>
      </c>
      <c r="E45" s="55">
        <v>0</v>
      </c>
      <c r="F45" s="56">
        <v>0</v>
      </c>
      <c r="G45" s="55">
        <v>0</v>
      </c>
      <c r="H45" s="57">
        <v>0</v>
      </c>
      <c r="I45" s="55">
        <v>0</v>
      </c>
      <c r="J45" s="56">
        <v>0</v>
      </c>
      <c r="K45" s="55">
        <v>0</v>
      </c>
      <c r="L45" s="57">
        <v>1</v>
      </c>
      <c r="M45" s="55">
        <v>100</v>
      </c>
      <c r="N45" s="56">
        <v>0</v>
      </c>
      <c r="O45" s="55">
        <v>0</v>
      </c>
      <c r="P45" s="58">
        <v>0</v>
      </c>
      <c r="Q45" s="59">
        <v>0</v>
      </c>
      <c r="R45" s="54">
        <v>0</v>
      </c>
      <c r="S45" s="59">
        <v>0</v>
      </c>
      <c r="T45" s="67">
        <v>1283</v>
      </c>
      <c r="U45" s="68">
        <v>100</v>
      </c>
      <c r="V45" s="69"/>
    </row>
    <row r="46" spans="1:22" s="20" customFormat="1" ht="15" customHeight="1" x14ac:dyDescent="0.2">
      <c r="A46" s="19" t="s">
        <v>17</v>
      </c>
      <c r="B46" s="21" t="s">
        <v>57</v>
      </c>
      <c r="C46" s="22">
        <v>33</v>
      </c>
      <c r="D46" s="23">
        <v>0</v>
      </c>
      <c r="E46" s="24">
        <v>0</v>
      </c>
      <c r="F46" s="25">
        <v>0</v>
      </c>
      <c r="G46" s="24">
        <v>0</v>
      </c>
      <c r="H46" s="25">
        <v>7</v>
      </c>
      <c r="I46" s="24">
        <v>21.2121</v>
      </c>
      <c r="J46" s="25">
        <v>20</v>
      </c>
      <c r="K46" s="24">
        <v>60.606000000000002</v>
      </c>
      <c r="L46" s="30">
        <v>5</v>
      </c>
      <c r="M46" s="24">
        <v>15.151999999999999</v>
      </c>
      <c r="N46" s="30">
        <v>0</v>
      </c>
      <c r="O46" s="24">
        <v>0</v>
      </c>
      <c r="P46" s="32">
        <v>1</v>
      </c>
      <c r="Q46" s="27">
        <v>3.0303</v>
      </c>
      <c r="R46" s="23">
        <v>0</v>
      </c>
      <c r="S46" s="27">
        <v>0</v>
      </c>
      <c r="T46" s="28">
        <v>3027</v>
      </c>
      <c r="U46" s="29">
        <v>92.798000000000002</v>
      </c>
      <c r="V46" s="70"/>
    </row>
    <row r="47" spans="1:22" s="20" customFormat="1" ht="15" customHeight="1" x14ac:dyDescent="0.2">
      <c r="A47" s="19" t="s">
        <v>17</v>
      </c>
      <c r="B47" s="61" t="s">
        <v>58</v>
      </c>
      <c r="C47" s="64">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67">
        <v>308</v>
      </c>
      <c r="U47" s="68">
        <v>100</v>
      </c>
      <c r="V47" s="69"/>
    </row>
    <row r="48" spans="1:22" s="20" customFormat="1" ht="15" customHeight="1" x14ac:dyDescent="0.2">
      <c r="A48" s="19" t="s">
        <v>17</v>
      </c>
      <c r="B48" s="21" t="s">
        <v>59</v>
      </c>
      <c r="C48" s="22">
        <v>36</v>
      </c>
      <c r="D48" s="31">
        <v>0</v>
      </c>
      <c r="E48" s="24">
        <v>0</v>
      </c>
      <c r="F48" s="25">
        <v>0</v>
      </c>
      <c r="G48" s="24">
        <v>0</v>
      </c>
      <c r="H48" s="30">
        <v>1</v>
      </c>
      <c r="I48" s="24">
        <v>2.7778</v>
      </c>
      <c r="J48" s="25">
        <v>26</v>
      </c>
      <c r="K48" s="24">
        <v>72.221999999999994</v>
      </c>
      <c r="L48" s="25">
        <v>8</v>
      </c>
      <c r="M48" s="24">
        <v>22.222000000000001</v>
      </c>
      <c r="N48" s="30">
        <v>0</v>
      </c>
      <c r="O48" s="24">
        <v>0</v>
      </c>
      <c r="P48" s="32">
        <v>1</v>
      </c>
      <c r="Q48" s="27">
        <v>2.7778</v>
      </c>
      <c r="R48" s="31">
        <v>2</v>
      </c>
      <c r="S48" s="27">
        <v>5.5556000000000001</v>
      </c>
      <c r="T48" s="28">
        <v>1236</v>
      </c>
      <c r="U48" s="29">
        <v>100</v>
      </c>
      <c r="V48" s="70"/>
    </row>
    <row r="49" spans="1:24" s="20" customFormat="1" ht="15" customHeight="1" x14ac:dyDescent="0.2">
      <c r="A49" s="19" t="s">
        <v>17</v>
      </c>
      <c r="B49" s="61" t="s">
        <v>60</v>
      </c>
      <c r="C49" s="64">
        <v>6</v>
      </c>
      <c r="D49" s="54">
        <v>4</v>
      </c>
      <c r="E49" s="55">
        <v>66.667000000000002</v>
      </c>
      <c r="F49" s="56">
        <v>0</v>
      </c>
      <c r="G49" s="55">
        <v>0</v>
      </c>
      <c r="H49" s="56">
        <v>0</v>
      </c>
      <c r="I49" s="55">
        <v>0</v>
      </c>
      <c r="J49" s="56">
        <v>0</v>
      </c>
      <c r="K49" s="55">
        <v>0</v>
      </c>
      <c r="L49" s="57">
        <v>2</v>
      </c>
      <c r="M49" s="55">
        <v>33.332999999999998</v>
      </c>
      <c r="N49" s="57">
        <v>0</v>
      </c>
      <c r="O49" s="55">
        <v>0</v>
      </c>
      <c r="P49" s="58">
        <v>0</v>
      </c>
      <c r="Q49" s="59">
        <v>0</v>
      </c>
      <c r="R49" s="63">
        <v>0</v>
      </c>
      <c r="S49" s="59">
        <v>0</v>
      </c>
      <c r="T49" s="67">
        <v>688</v>
      </c>
      <c r="U49" s="68">
        <v>100</v>
      </c>
      <c r="V49" s="69"/>
    </row>
    <row r="50" spans="1:24" s="20" customFormat="1" ht="15" customHeight="1" x14ac:dyDescent="0.2">
      <c r="A50" s="19" t="s">
        <v>17</v>
      </c>
      <c r="B50" s="21" t="s">
        <v>61</v>
      </c>
      <c r="C50" s="22">
        <v>26</v>
      </c>
      <c r="D50" s="23">
        <v>0</v>
      </c>
      <c r="E50" s="24">
        <v>0</v>
      </c>
      <c r="F50" s="25">
        <v>0</v>
      </c>
      <c r="G50" s="24">
        <v>0</v>
      </c>
      <c r="H50" s="30">
        <v>1</v>
      </c>
      <c r="I50" s="24">
        <v>3.8462000000000001</v>
      </c>
      <c r="J50" s="25">
        <v>11</v>
      </c>
      <c r="K50" s="24">
        <v>42.308</v>
      </c>
      <c r="L50" s="25">
        <v>13</v>
      </c>
      <c r="M50" s="24">
        <v>50</v>
      </c>
      <c r="N50" s="30">
        <v>0</v>
      </c>
      <c r="O50" s="24">
        <v>0</v>
      </c>
      <c r="P50" s="32">
        <v>1</v>
      </c>
      <c r="Q50" s="27">
        <v>3.8462000000000001</v>
      </c>
      <c r="R50" s="23">
        <v>0</v>
      </c>
      <c r="S50" s="27">
        <v>0</v>
      </c>
      <c r="T50" s="28">
        <v>1818</v>
      </c>
      <c r="U50" s="29">
        <v>100</v>
      </c>
      <c r="V50" s="70"/>
    </row>
    <row r="51" spans="1:24" s="20" customFormat="1" ht="15" customHeight="1" x14ac:dyDescent="0.2">
      <c r="A51" s="19" t="s">
        <v>17</v>
      </c>
      <c r="B51" s="61" t="s">
        <v>62</v>
      </c>
      <c r="C51" s="53">
        <v>981</v>
      </c>
      <c r="D51" s="54">
        <v>3</v>
      </c>
      <c r="E51" s="55">
        <v>0.30599999999999999</v>
      </c>
      <c r="F51" s="57">
        <v>1</v>
      </c>
      <c r="G51" s="55">
        <v>0.1019</v>
      </c>
      <c r="H51" s="56">
        <v>468</v>
      </c>
      <c r="I51" s="55">
        <v>47.706400000000002</v>
      </c>
      <c r="J51" s="56">
        <v>281</v>
      </c>
      <c r="K51" s="55">
        <v>28.643999999999998</v>
      </c>
      <c r="L51" s="56">
        <v>193</v>
      </c>
      <c r="M51" s="55">
        <v>19.673999999999999</v>
      </c>
      <c r="N51" s="57">
        <v>0</v>
      </c>
      <c r="O51" s="55">
        <v>0</v>
      </c>
      <c r="P51" s="58">
        <v>35</v>
      </c>
      <c r="Q51" s="59">
        <v>3.5678000000000001</v>
      </c>
      <c r="R51" s="54">
        <v>152</v>
      </c>
      <c r="S51" s="59">
        <v>15.494400000000001</v>
      </c>
      <c r="T51" s="67">
        <v>8616</v>
      </c>
      <c r="U51" s="68">
        <v>100</v>
      </c>
      <c r="V51" s="69"/>
    </row>
    <row r="52" spans="1:24" s="20" customFormat="1" ht="15" customHeight="1" x14ac:dyDescent="0.2">
      <c r="A52" s="19" t="s">
        <v>17</v>
      </c>
      <c r="B52" s="21" t="s">
        <v>63</v>
      </c>
      <c r="C52" s="22">
        <v>10</v>
      </c>
      <c r="D52" s="31">
        <v>1</v>
      </c>
      <c r="E52" s="24">
        <v>10</v>
      </c>
      <c r="F52" s="25">
        <v>0</v>
      </c>
      <c r="G52" s="24">
        <v>0</v>
      </c>
      <c r="H52" s="30">
        <v>1</v>
      </c>
      <c r="I52" s="24">
        <v>10</v>
      </c>
      <c r="J52" s="30">
        <v>0</v>
      </c>
      <c r="K52" s="24">
        <v>0</v>
      </c>
      <c r="L52" s="25">
        <v>7</v>
      </c>
      <c r="M52" s="24">
        <v>70</v>
      </c>
      <c r="N52" s="30">
        <v>0</v>
      </c>
      <c r="O52" s="24">
        <v>0</v>
      </c>
      <c r="P52" s="26">
        <v>1</v>
      </c>
      <c r="Q52" s="27">
        <v>10</v>
      </c>
      <c r="R52" s="23">
        <v>0</v>
      </c>
      <c r="S52" s="27">
        <v>0</v>
      </c>
      <c r="T52" s="28">
        <v>1009</v>
      </c>
      <c r="U52" s="29">
        <v>100</v>
      </c>
      <c r="V52" s="70"/>
    </row>
    <row r="53" spans="1:24" s="20" customFormat="1" ht="15" customHeight="1" x14ac:dyDescent="0.2">
      <c r="A53" s="19" t="s">
        <v>17</v>
      </c>
      <c r="B53" s="61" t="s">
        <v>64</v>
      </c>
      <c r="C53" s="64">
        <v>14</v>
      </c>
      <c r="D53" s="63">
        <v>0</v>
      </c>
      <c r="E53" s="55">
        <v>0</v>
      </c>
      <c r="F53" s="56">
        <v>0</v>
      </c>
      <c r="G53" s="55">
        <v>0</v>
      </c>
      <c r="H53" s="57">
        <v>0</v>
      </c>
      <c r="I53" s="55">
        <v>0</v>
      </c>
      <c r="J53" s="56">
        <v>0</v>
      </c>
      <c r="K53" s="55">
        <v>0</v>
      </c>
      <c r="L53" s="57">
        <v>14</v>
      </c>
      <c r="M53" s="55">
        <v>100</v>
      </c>
      <c r="N53" s="57">
        <v>0</v>
      </c>
      <c r="O53" s="55">
        <v>0</v>
      </c>
      <c r="P53" s="58">
        <v>0</v>
      </c>
      <c r="Q53" s="59">
        <v>0</v>
      </c>
      <c r="R53" s="63">
        <v>0</v>
      </c>
      <c r="S53" s="59">
        <v>0</v>
      </c>
      <c r="T53" s="67">
        <v>306</v>
      </c>
      <c r="U53" s="68">
        <v>100</v>
      </c>
      <c r="V53" s="69"/>
    </row>
    <row r="54" spans="1:24" s="20" customFormat="1" ht="15" customHeight="1" x14ac:dyDescent="0.2">
      <c r="A54" s="19" t="s">
        <v>17</v>
      </c>
      <c r="B54" s="21" t="s">
        <v>65</v>
      </c>
      <c r="C54" s="22">
        <v>77</v>
      </c>
      <c r="D54" s="31">
        <v>0</v>
      </c>
      <c r="E54" s="24">
        <v>0</v>
      </c>
      <c r="F54" s="25">
        <v>1</v>
      </c>
      <c r="G54" s="34">
        <v>1.2987</v>
      </c>
      <c r="H54" s="30">
        <v>0</v>
      </c>
      <c r="I54" s="34">
        <v>0</v>
      </c>
      <c r="J54" s="25">
        <v>65</v>
      </c>
      <c r="K54" s="24">
        <v>84.415999999999997</v>
      </c>
      <c r="L54" s="25">
        <v>10</v>
      </c>
      <c r="M54" s="24">
        <v>12.987</v>
      </c>
      <c r="N54" s="25">
        <v>0</v>
      </c>
      <c r="O54" s="24">
        <v>0</v>
      </c>
      <c r="P54" s="32">
        <v>1</v>
      </c>
      <c r="Q54" s="27">
        <v>1.2987</v>
      </c>
      <c r="R54" s="23">
        <v>0</v>
      </c>
      <c r="S54" s="27">
        <v>0</v>
      </c>
      <c r="T54" s="28">
        <v>1971</v>
      </c>
      <c r="U54" s="29">
        <v>100</v>
      </c>
      <c r="V54" s="70"/>
    </row>
    <row r="55" spans="1:24" s="20" customFormat="1" ht="15" customHeight="1" x14ac:dyDescent="0.2">
      <c r="A55" s="19" t="s">
        <v>17</v>
      </c>
      <c r="B55" s="61" t="s">
        <v>66</v>
      </c>
      <c r="C55" s="53">
        <v>219</v>
      </c>
      <c r="D55" s="54">
        <v>3</v>
      </c>
      <c r="E55" s="55">
        <v>1.37</v>
      </c>
      <c r="F55" s="56">
        <v>0</v>
      </c>
      <c r="G55" s="55">
        <v>0</v>
      </c>
      <c r="H55" s="57">
        <v>60</v>
      </c>
      <c r="I55" s="55">
        <v>27.397300000000001</v>
      </c>
      <c r="J55" s="57">
        <v>9</v>
      </c>
      <c r="K55" s="55">
        <v>4.1100000000000003</v>
      </c>
      <c r="L55" s="56">
        <v>141</v>
      </c>
      <c r="M55" s="55">
        <v>64.384</v>
      </c>
      <c r="N55" s="56">
        <v>1</v>
      </c>
      <c r="O55" s="55">
        <v>0.45662000000000003</v>
      </c>
      <c r="P55" s="62">
        <v>5</v>
      </c>
      <c r="Q55" s="59">
        <v>2.2831000000000001</v>
      </c>
      <c r="R55" s="54">
        <v>6</v>
      </c>
      <c r="S55" s="59">
        <v>2.7397</v>
      </c>
      <c r="T55" s="67">
        <v>2305</v>
      </c>
      <c r="U55" s="68">
        <v>100</v>
      </c>
      <c r="V55" s="69"/>
    </row>
    <row r="56" spans="1:24" s="20" customFormat="1" ht="15" customHeight="1" x14ac:dyDescent="0.2">
      <c r="A56" s="19" t="s">
        <v>17</v>
      </c>
      <c r="B56" s="21" t="s">
        <v>67</v>
      </c>
      <c r="C56" s="22">
        <v>3</v>
      </c>
      <c r="D56" s="23">
        <v>0</v>
      </c>
      <c r="E56" s="24">
        <v>0</v>
      </c>
      <c r="F56" s="25">
        <v>0</v>
      </c>
      <c r="G56" s="24">
        <v>0</v>
      </c>
      <c r="H56" s="25">
        <v>0</v>
      </c>
      <c r="I56" s="24">
        <v>0</v>
      </c>
      <c r="J56" s="30">
        <v>0</v>
      </c>
      <c r="K56" s="24">
        <v>0</v>
      </c>
      <c r="L56" s="25">
        <v>3</v>
      </c>
      <c r="M56" s="24">
        <v>100</v>
      </c>
      <c r="N56" s="30">
        <v>0</v>
      </c>
      <c r="O56" s="24">
        <v>0</v>
      </c>
      <c r="P56" s="26">
        <v>0</v>
      </c>
      <c r="Q56" s="27">
        <v>0</v>
      </c>
      <c r="R56" s="31">
        <v>0</v>
      </c>
      <c r="S56" s="27">
        <v>0</v>
      </c>
      <c r="T56" s="28">
        <v>720</v>
      </c>
      <c r="U56" s="29">
        <v>100</v>
      </c>
      <c r="V56" s="70"/>
    </row>
    <row r="57" spans="1:24" s="20" customFormat="1" ht="15" customHeight="1" x14ac:dyDescent="0.2">
      <c r="A57" s="19" t="s">
        <v>17</v>
      </c>
      <c r="B57" s="61" t="s">
        <v>68</v>
      </c>
      <c r="C57" s="53">
        <v>40</v>
      </c>
      <c r="D57" s="54">
        <v>3</v>
      </c>
      <c r="E57" s="55">
        <v>7.5</v>
      </c>
      <c r="F57" s="57">
        <v>0</v>
      </c>
      <c r="G57" s="55">
        <v>0</v>
      </c>
      <c r="H57" s="56">
        <v>1</v>
      </c>
      <c r="I57" s="55">
        <v>2.5</v>
      </c>
      <c r="J57" s="56">
        <v>18</v>
      </c>
      <c r="K57" s="55">
        <v>45</v>
      </c>
      <c r="L57" s="56">
        <v>14</v>
      </c>
      <c r="M57" s="55">
        <v>35</v>
      </c>
      <c r="N57" s="56">
        <v>0</v>
      </c>
      <c r="O57" s="55">
        <v>0</v>
      </c>
      <c r="P57" s="62">
        <v>4</v>
      </c>
      <c r="Q57" s="59">
        <v>10</v>
      </c>
      <c r="R57" s="63">
        <v>0</v>
      </c>
      <c r="S57" s="59">
        <v>0</v>
      </c>
      <c r="T57" s="67">
        <v>2232</v>
      </c>
      <c r="U57" s="68">
        <v>100</v>
      </c>
      <c r="V57" s="69"/>
    </row>
    <row r="58" spans="1:24" s="20" customFormat="1" ht="15" customHeight="1" thickBot="1" x14ac:dyDescent="0.25">
      <c r="A58" s="19" t="s">
        <v>17</v>
      </c>
      <c r="B58" s="35" t="s">
        <v>69</v>
      </c>
      <c r="C58" s="65">
        <v>3</v>
      </c>
      <c r="D58" s="66">
        <v>0</v>
      </c>
      <c r="E58" s="37">
        <v>0</v>
      </c>
      <c r="F58" s="38">
        <v>0</v>
      </c>
      <c r="G58" s="37">
        <v>0</v>
      </c>
      <c r="H58" s="39">
        <v>1</v>
      </c>
      <c r="I58" s="37">
        <v>33.333300000000001</v>
      </c>
      <c r="J58" s="38">
        <v>1</v>
      </c>
      <c r="K58" s="37">
        <v>33.332999999999998</v>
      </c>
      <c r="L58" s="38">
        <v>1</v>
      </c>
      <c r="M58" s="37">
        <v>33.332999999999998</v>
      </c>
      <c r="N58" s="38">
        <v>0</v>
      </c>
      <c r="O58" s="37">
        <v>0</v>
      </c>
      <c r="P58" s="40">
        <v>0</v>
      </c>
      <c r="Q58" s="41">
        <v>0</v>
      </c>
      <c r="R58" s="36">
        <v>0</v>
      </c>
      <c r="S58" s="41">
        <v>0</v>
      </c>
      <c r="T58" s="42">
        <v>365</v>
      </c>
      <c r="U58" s="43">
        <v>100</v>
      </c>
      <c r="V58" s="72"/>
    </row>
    <row r="59" spans="1:24" s="20" customFormat="1" ht="15" customHeight="1" x14ac:dyDescent="0.2">
      <c r="A59" s="19"/>
      <c r="B59" s="21"/>
      <c r="C59" s="30"/>
      <c r="D59" s="30"/>
      <c r="E59" s="73"/>
      <c r="F59" s="25"/>
      <c r="G59" s="73"/>
      <c r="H59" s="30"/>
      <c r="I59" s="73"/>
      <c r="J59" s="25"/>
      <c r="K59" s="73"/>
      <c r="L59" s="25"/>
      <c r="M59" s="73"/>
      <c r="N59" s="25"/>
      <c r="O59" s="73"/>
      <c r="P59" s="30"/>
      <c r="Q59" s="73"/>
      <c r="R59" s="25"/>
      <c r="S59" s="73"/>
      <c r="T59" s="74"/>
      <c r="U59" s="70"/>
      <c r="V59" s="70"/>
    </row>
    <row r="60" spans="1:24" s="45" customFormat="1" ht="15" customHeight="1" x14ac:dyDescent="0.2">
      <c r="A60" s="47"/>
      <c r="B60" s="51" t="s">
        <v>72</v>
      </c>
      <c r="C60" s="44"/>
      <c r="D60" s="44"/>
      <c r="E60" s="44"/>
      <c r="F60" s="44"/>
      <c r="G60" s="44"/>
      <c r="H60" s="44"/>
      <c r="I60" s="44"/>
      <c r="J60" s="44"/>
      <c r="K60" s="44"/>
      <c r="L60" s="44"/>
      <c r="M60" s="44"/>
      <c r="N60" s="44"/>
      <c r="O60" s="44"/>
      <c r="P60" s="44"/>
      <c r="Q60" s="44"/>
      <c r="R60" s="49"/>
      <c r="S60" s="50"/>
      <c r="T60" s="44"/>
      <c r="U60" s="44"/>
      <c r="V60" s="44"/>
    </row>
    <row r="61" spans="1:24" s="45" customFormat="1" ht="15" customHeight="1" x14ac:dyDescent="0.2">
      <c r="A61" s="47"/>
      <c r="B61" s="48" t="str">
        <f>CONCATENATE("NOTE: Table reads (for US Totals):  Of all ",IF(ISTEXT(C7),LEFT(C7,3),TEXT(C7,"#,##0"))," public school students ", A7, ", ", IF(ISTEXT(D7),LEFT(D7,3),TEXT(D7,"#,##0"))," (", TEXT(E7,"0.0"),"%) were American Indian or Alaska Native.")</f>
        <v>NOTE: Table reads (for US Totals):  Of all 2,783 public school students served under IDEA subjected to mechanical restraint, 46 (1.7%) were American Indian or Alaska Native.</v>
      </c>
      <c r="C61" s="44"/>
      <c r="D61" s="44"/>
      <c r="E61" s="44"/>
      <c r="F61" s="44"/>
      <c r="G61" s="44"/>
      <c r="H61" s="44"/>
      <c r="I61" s="44"/>
      <c r="J61" s="44"/>
      <c r="K61" s="44"/>
      <c r="L61" s="44"/>
      <c r="M61" s="44"/>
      <c r="N61" s="44"/>
      <c r="O61" s="44"/>
      <c r="P61" s="44"/>
      <c r="Q61" s="44"/>
      <c r="R61" s="44"/>
      <c r="S61" s="44"/>
      <c r="T61" s="49"/>
      <c r="U61" s="50"/>
      <c r="V61" s="50"/>
    </row>
    <row r="62" spans="1:24" s="20" customFormat="1" ht="15" customHeight="1" x14ac:dyDescent="0.2">
      <c r="A62" s="19"/>
      <c r="B62" s="107" t="s">
        <v>70</v>
      </c>
      <c r="C62" s="107"/>
      <c r="D62" s="107"/>
      <c r="E62" s="107"/>
      <c r="F62" s="107"/>
      <c r="G62" s="107"/>
      <c r="H62" s="107"/>
      <c r="I62" s="107"/>
      <c r="J62" s="107"/>
      <c r="K62" s="107"/>
      <c r="L62" s="107"/>
      <c r="M62" s="107"/>
      <c r="N62" s="107"/>
      <c r="O62" s="107"/>
      <c r="P62" s="107"/>
      <c r="Q62" s="107"/>
      <c r="R62" s="107"/>
      <c r="S62" s="107"/>
      <c r="T62" s="107"/>
      <c r="U62" s="107"/>
      <c r="V62" s="107"/>
      <c r="W62" s="107"/>
      <c r="X62" s="107"/>
    </row>
    <row r="63" spans="1:24" s="45" customFormat="1" ht="14.1" customHeight="1" x14ac:dyDescent="0.2">
      <c r="B63" s="107" t="s">
        <v>73</v>
      </c>
      <c r="C63" s="107"/>
      <c r="D63" s="107"/>
      <c r="E63" s="107"/>
      <c r="F63" s="107"/>
      <c r="G63" s="107"/>
      <c r="H63" s="107"/>
      <c r="I63" s="107"/>
      <c r="J63" s="107"/>
      <c r="K63" s="107"/>
      <c r="L63" s="107"/>
      <c r="M63" s="107"/>
      <c r="N63" s="107"/>
      <c r="O63" s="107"/>
      <c r="P63" s="107"/>
      <c r="Q63" s="107"/>
      <c r="R63" s="107"/>
      <c r="S63" s="107"/>
      <c r="T63" s="107"/>
      <c r="U63" s="107"/>
      <c r="V63" s="107"/>
      <c r="W63" s="107"/>
      <c r="X63" s="107"/>
    </row>
    <row r="64" spans="1:24" s="45" customFormat="1" ht="15" customHeight="1" x14ac:dyDescent="0.2">
      <c r="A64" s="47"/>
      <c r="B64" s="44"/>
      <c r="C64" s="44"/>
      <c r="D64" s="44"/>
      <c r="E64" s="44"/>
      <c r="F64" s="44"/>
      <c r="G64" s="44"/>
      <c r="H64" s="44"/>
      <c r="I64" s="44"/>
      <c r="J64" s="44"/>
      <c r="K64" s="44"/>
      <c r="L64" s="44"/>
      <c r="M64" s="44"/>
      <c r="N64" s="44"/>
      <c r="O64" s="44"/>
      <c r="P64" s="44"/>
      <c r="Q64" s="44"/>
      <c r="R64" s="49"/>
      <c r="S64" s="50"/>
      <c r="T64" s="44"/>
      <c r="U64" s="44"/>
      <c r="V64" s="44"/>
    </row>
    <row r="65" spans="1:24" s="45" customFormat="1" ht="15" customHeight="1" x14ac:dyDescent="0.2">
      <c r="A65" s="47"/>
      <c r="B65" s="44"/>
      <c r="C65" s="44"/>
      <c r="D65" s="44"/>
      <c r="E65" s="44"/>
      <c r="F65" s="44"/>
      <c r="G65" s="44"/>
      <c r="H65" s="44"/>
      <c r="I65" s="44"/>
      <c r="J65" s="44"/>
      <c r="K65" s="44"/>
      <c r="L65" s="44"/>
      <c r="M65" s="44"/>
      <c r="N65" s="44"/>
      <c r="O65" s="44"/>
      <c r="P65" s="44"/>
      <c r="Q65" s="44"/>
      <c r="R65" s="49"/>
      <c r="S65" s="50"/>
      <c r="T65" s="44"/>
      <c r="U65" s="44"/>
      <c r="V65" s="44"/>
    </row>
    <row r="66" spans="1:24" s="45" customFormat="1" ht="15" customHeight="1" x14ac:dyDescent="0.2">
      <c r="A66" s="47"/>
      <c r="B66" s="1"/>
      <c r="C66" s="1"/>
      <c r="D66" s="1"/>
      <c r="E66" s="1"/>
      <c r="F66" s="1"/>
      <c r="G66" s="1"/>
      <c r="H66" s="1"/>
      <c r="I66" s="1"/>
      <c r="J66" s="1"/>
      <c r="K66" s="1"/>
      <c r="L66" s="1"/>
      <c r="M66" s="1"/>
      <c r="N66" s="1"/>
      <c r="O66" s="1"/>
      <c r="P66" s="1"/>
      <c r="Q66" s="1"/>
      <c r="R66" s="3"/>
      <c r="S66" s="4"/>
      <c r="T66" s="1"/>
      <c r="U66" s="1"/>
      <c r="V66" s="1"/>
      <c r="W66" s="5"/>
      <c r="X66" s="5"/>
    </row>
  </sheetData>
  <sortState ref="A8:U58">
    <sortCondition ref="B8:B58"/>
  </sortState>
  <mergeCells count="15">
    <mergeCell ref="B62:X62"/>
    <mergeCell ref="B63:X63"/>
    <mergeCell ref="D5:E5"/>
    <mergeCell ref="F5:G5"/>
    <mergeCell ref="H5:I5"/>
    <mergeCell ref="J5:K5"/>
    <mergeCell ref="L5:M5"/>
    <mergeCell ref="N5:O5"/>
    <mergeCell ref="P5:Q5"/>
    <mergeCell ref="B4:B5"/>
    <mergeCell ref="C4:C5"/>
    <mergeCell ref="D4:Q4"/>
    <mergeCell ref="R4:S5"/>
    <mergeCell ref="T4:T5"/>
    <mergeCell ref="U4:V5"/>
  </mergeCells>
  <phoneticPr fontId="19"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66"/>
  <sheetViews>
    <sheetView showGridLines="0" zoomScale="80" zoomScaleNormal="80" workbookViewId="0"/>
  </sheetViews>
  <sheetFormatPr defaultColWidth="12.1640625" defaultRowHeight="15" customHeight="1" x14ac:dyDescent="0.2"/>
  <cols>
    <col min="1" max="1" width="3" style="8"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22" width="1.1640625" style="1" customWidth="1"/>
    <col min="23" max="23" width="2" style="5" customWidth="1"/>
    <col min="24" max="16384" width="12.1640625" style="5"/>
  </cols>
  <sheetData>
    <row r="2" spans="1:22" s="2" customFormat="1" ht="15" customHeight="1" x14ac:dyDescent="0.25">
      <c r="A2" s="7"/>
      <c r="B2" s="81" t="str">
        <f>CONCATENATE("Number and percentage of public school male students ",A7, ", by race/ethnicity and English proficiency, by state: School Year 2015-16")</f>
        <v>Number and percentage of public school male students served under IDEA subjected to mechanical restraint, by race/ethnicity and English proficiency, by state: School Year 2015-16</v>
      </c>
      <c r="C2" s="81"/>
      <c r="D2" s="81"/>
      <c r="E2" s="81"/>
      <c r="F2" s="81"/>
      <c r="G2" s="81"/>
      <c r="H2" s="81"/>
      <c r="I2" s="81"/>
      <c r="J2" s="81"/>
      <c r="K2" s="81"/>
      <c r="L2" s="81"/>
      <c r="M2" s="81"/>
      <c r="N2" s="81"/>
      <c r="O2" s="81"/>
      <c r="P2" s="81"/>
      <c r="Q2" s="81"/>
      <c r="R2" s="81"/>
      <c r="S2" s="81"/>
    </row>
    <row r="3" spans="1:22" s="1" customFormat="1" ht="15" customHeight="1" thickBot="1" x14ac:dyDescent="0.3">
      <c r="A3" s="6"/>
      <c r="B3" s="76"/>
      <c r="C3" s="77"/>
      <c r="D3" s="77"/>
      <c r="E3" s="77"/>
      <c r="F3" s="77"/>
      <c r="G3" s="77"/>
      <c r="H3" s="77"/>
      <c r="I3" s="77"/>
      <c r="J3" s="77"/>
      <c r="K3" s="77"/>
      <c r="L3" s="77"/>
      <c r="M3" s="77"/>
      <c r="N3" s="77"/>
      <c r="O3" s="77"/>
      <c r="P3" s="77"/>
      <c r="Q3" s="77"/>
      <c r="R3" s="77"/>
      <c r="S3" s="3"/>
      <c r="T3" s="77"/>
      <c r="U3" s="77"/>
      <c r="V3" s="77"/>
    </row>
    <row r="4" spans="1:22" s="10" customFormat="1" ht="24.95" customHeight="1" x14ac:dyDescent="0.2">
      <c r="A4" s="9"/>
      <c r="B4" s="100" t="s">
        <v>0</v>
      </c>
      <c r="C4" s="102" t="s">
        <v>12</v>
      </c>
      <c r="D4" s="104" t="s">
        <v>10</v>
      </c>
      <c r="E4" s="105"/>
      <c r="F4" s="105"/>
      <c r="G4" s="105"/>
      <c r="H4" s="105"/>
      <c r="I4" s="105"/>
      <c r="J4" s="105"/>
      <c r="K4" s="105"/>
      <c r="L4" s="105"/>
      <c r="M4" s="105"/>
      <c r="N4" s="105"/>
      <c r="O4" s="105"/>
      <c r="P4" s="105"/>
      <c r="Q4" s="106"/>
      <c r="R4" s="96" t="s">
        <v>13</v>
      </c>
      <c r="S4" s="97"/>
      <c r="T4" s="87" t="s">
        <v>16</v>
      </c>
      <c r="U4" s="89" t="s">
        <v>14</v>
      </c>
      <c r="V4" s="108"/>
    </row>
    <row r="5" spans="1:22"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88"/>
      <c r="U5" s="109"/>
      <c r="V5" s="110"/>
    </row>
    <row r="6" spans="1:22"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4" t="s">
        <v>8</v>
      </c>
      <c r="S6" s="16" t="s">
        <v>9</v>
      </c>
      <c r="T6" s="17"/>
      <c r="U6" s="18"/>
      <c r="V6" s="71"/>
    </row>
    <row r="7" spans="1:22" s="20" customFormat="1" ht="15" customHeight="1" x14ac:dyDescent="0.2">
      <c r="A7" s="19" t="s">
        <v>18</v>
      </c>
      <c r="B7" s="52" t="s">
        <v>11</v>
      </c>
      <c r="C7" s="53">
        <v>2173</v>
      </c>
      <c r="D7" s="54">
        <v>33</v>
      </c>
      <c r="E7" s="55">
        <v>1.5189999999999999</v>
      </c>
      <c r="F7" s="56">
        <v>5</v>
      </c>
      <c r="G7" s="55">
        <v>0.2301</v>
      </c>
      <c r="H7" s="56">
        <v>492</v>
      </c>
      <c r="I7" s="55">
        <v>22.641500000000001</v>
      </c>
      <c r="J7" s="56">
        <v>813</v>
      </c>
      <c r="K7" s="55">
        <v>37.414000000000001</v>
      </c>
      <c r="L7" s="56">
        <v>745</v>
      </c>
      <c r="M7" s="55">
        <v>34.283999999999999</v>
      </c>
      <c r="N7" s="57">
        <v>3</v>
      </c>
      <c r="O7" s="55">
        <v>0.13805999999999999</v>
      </c>
      <c r="P7" s="58">
        <v>82</v>
      </c>
      <c r="Q7" s="59">
        <v>3.7736000000000001</v>
      </c>
      <c r="R7" s="60">
        <v>150</v>
      </c>
      <c r="S7" s="59">
        <v>6.9028999999999998</v>
      </c>
      <c r="T7" s="67">
        <v>96360</v>
      </c>
      <c r="U7" s="68">
        <v>97.787000000000006</v>
      </c>
      <c r="V7" s="69"/>
    </row>
    <row r="8" spans="1:22" s="20" customFormat="1" ht="15" customHeight="1" x14ac:dyDescent="0.2">
      <c r="A8" s="19" t="s">
        <v>17</v>
      </c>
      <c r="B8" s="21" t="s">
        <v>20</v>
      </c>
      <c r="C8" s="22">
        <v>16</v>
      </c>
      <c r="D8" s="23">
        <v>0</v>
      </c>
      <c r="E8" s="24">
        <v>0</v>
      </c>
      <c r="F8" s="25">
        <v>0</v>
      </c>
      <c r="G8" s="24">
        <v>0</v>
      </c>
      <c r="H8" s="30">
        <v>0</v>
      </c>
      <c r="I8" s="24">
        <v>0</v>
      </c>
      <c r="J8" s="25">
        <v>7</v>
      </c>
      <c r="K8" s="24">
        <v>43.75</v>
      </c>
      <c r="L8" s="25">
        <v>9</v>
      </c>
      <c r="M8" s="24">
        <v>56.25</v>
      </c>
      <c r="N8" s="25">
        <v>0</v>
      </c>
      <c r="O8" s="24">
        <v>0</v>
      </c>
      <c r="P8" s="32">
        <v>0</v>
      </c>
      <c r="Q8" s="27">
        <v>0</v>
      </c>
      <c r="R8" s="23">
        <v>0</v>
      </c>
      <c r="S8" s="27">
        <v>0</v>
      </c>
      <c r="T8" s="28">
        <v>1400</v>
      </c>
      <c r="U8" s="29">
        <v>100</v>
      </c>
      <c r="V8" s="70"/>
    </row>
    <row r="9" spans="1:22" s="20" customFormat="1" ht="15" customHeight="1" x14ac:dyDescent="0.2">
      <c r="A9" s="19" t="s">
        <v>17</v>
      </c>
      <c r="B9" s="61" t="s">
        <v>19</v>
      </c>
      <c r="C9" s="53">
        <v>2</v>
      </c>
      <c r="D9" s="54">
        <v>0</v>
      </c>
      <c r="E9" s="55">
        <v>0</v>
      </c>
      <c r="F9" s="56">
        <v>1</v>
      </c>
      <c r="G9" s="55">
        <v>50</v>
      </c>
      <c r="H9" s="56">
        <v>0</v>
      </c>
      <c r="I9" s="55">
        <v>0</v>
      </c>
      <c r="J9" s="57">
        <v>0</v>
      </c>
      <c r="K9" s="55">
        <v>0</v>
      </c>
      <c r="L9" s="57">
        <v>1</v>
      </c>
      <c r="M9" s="55">
        <v>50</v>
      </c>
      <c r="N9" s="56">
        <v>0</v>
      </c>
      <c r="O9" s="55">
        <v>0</v>
      </c>
      <c r="P9" s="62">
        <v>0</v>
      </c>
      <c r="Q9" s="59">
        <v>0</v>
      </c>
      <c r="R9" s="63">
        <v>1</v>
      </c>
      <c r="S9" s="59">
        <v>50</v>
      </c>
      <c r="T9" s="67">
        <v>503</v>
      </c>
      <c r="U9" s="68">
        <v>100</v>
      </c>
      <c r="V9" s="69"/>
    </row>
    <row r="10" spans="1:22" s="20" customFormat="1" ht="15" customHeight="1" x14ac:dyDescent="0.2">
      <c r="A10" s="19" t="s">
        <v>17</v>
      </c>
      <c r="B10" s="21" t="s">
        <v>22</v>
      </c>
      <c r="C10" s="22">
        <v>6</v>
      </c>
      <c r="D10" s="31">
        <v>1</v>
      </c>
      <c r="E10" s="24">
        <v>16.667000000000002</v>
      </c>
      <c r="F10" s="25">
        <v>0</v>
      </c>
      <c r="G10" s="24">
        <v>0</v>
      </c>
      <c r="H10" s="30">
        <v>2</v>
      </c>
      <c r="I10" s="24">
        <v>33.333300000000001</v>
      </c>
      <c r="J10" s="25">
        <v>1</v>
      </c>
      <c r="K10" s="24">
        <v>16.667000000000002</v>
      </c>
      <c r="L10" s="30">
        <v>2</v>
      </c>
      <c r="M10" s="24">
        <v>33.332999999999998</v>
      </c>
      <c r="N10" s="30">
        <v>0</v>
      </c>
      <c r="O10" s="24">
        <v>0</v>
      </c>
      <c r="P10" s="26">
        <v>0</v>
      </c>
      <c r="Q10" s="27">
        <v>0</v>
      </c>
      <c r="R10" s="31">
        <v>0</v>
      </c>
      <c r="S10" s="27">
        <v>0</v>
      </c>
      <c r="T10" s="28">
        <v>1977</v>
      </c>
      <c r="U10" s="29">
        <v>100</v>
      </c>
      <c r="V10" s="70"/>
    </row>
    <row r="11" spans="1:22" s="20" customFormat="1" ht="15" customHeight="1" x14ac:dyDescent="0.2">
      <c r="A11" s="19" t="s">
        <v>17</v>
      </c>
      <c r="B11" s="61" t="s">
        <v>21</v>
      </c>
      <c r="C11" s="53">
        <v>26</v>
      </c>
      <c r="D11" s="54">
        <v>0</v>
      </c>
      <c r="E11" s="55">
        <v>0</v>
      </c>
      <c r="F11" s="57">
        <v>0</v>
      </c>
      <c r="G11" s="55">
        <v>0</v>
      </c>
      <c r="H11" s="56">
        <v>0</v>
      </c>
      <c r="I11" s="55">
        <v>0</v>
      </c>
      <c r="J11" s="56">
        <v>8</v>
      </c>
      <c r="K11" s="55">
        <v>30.768999999999998</v>
      </c>
      <c r="L11" s="56">
        <v>17</v>
      </c>
      <c r="M11" s="55">
        <v>65.385000000000005</v>
      </c>
      <c r="N11" s="56">
        <v>0</v>
      </c>
      <c r="O11" s="55">
        <v>0</v>
      </c>
      <c r="P11" s="62">
        <v>1</v>
      </c>
      <c r="Q11" s="59">
        <v>3.8462000000000001</v>
      </c>
      <c r="R11" s="63">
        <v>0</v>
      </c>
      <c r="S11" s="59">
        <v>0</v>
      </c>
      <c r="T11" s="67">
        <v>1092</v>
      </c>
      <c r="U11" s="68">
        <v>100</v>
      </c>
      <c r="V11" s="69"/>
    </row>
    <row r="12" spans="1:22" s="20" customFormat="1" ht="15" customHeight="1" x14ac:dyDescent="0.2">
      <c r="A12" s="19" t="s">
        <v>17</v>
      </c>
      <c r="B12" s="21" t="s">
        <v>23</v>
      </c>
      <c r="C12" s="22">
        <v>68</v>
      </c>
      <c r="D12" s="23">
        <v>0</v>
      </c>
      <c r="E12" s="24">
        <v>0</v>
      </c>
      <c r="F12" s="30">
        <v>3</v>
      </c>
      <c r="G12" s="24">
        <v>4.4118000000000004</v>
      </c>
      <c r="H12" s="25">
        <v>25</v>
      </c>
      <c r="I12" s="24">
        <v>36.764699999999998</v>
      </c>
      <c r="J12" s="25">
        <v>17</v>
      </c>
      <c r="K12" s="24">
        <v>25</v>
      </c>
      <c r="L12" s="25">
        <v>21</v>
      </c>
      <c r="M12" s="24">
        <v>30.882000000000001</v>
      </c>
      <c r="N12" s="30">
        <v>1</v>
      </c>
      <c r="O12" s="24">
        <v>1.4705900000000001</v>
      </c>
      <c r="P12" s="32">
        <v>1</v>
      </c>
      <c r="Q12" s="27">
        <v>1.4705999999999999</v>
      </c>
      <c r="R12" s="31">
        <v>5</v>
      </c>
      <c r="S12" s="27">
        <v>7.3529</v>
      </c>
      <c r="T12" s="28">
        <v>10138</v>
      </c>
      <c r="U12" s="29">
        <v>100</v>
      </c>
      <c r="V12" s="70"/>
    </row>
    <row r="13" spans="1:22" s="20" customFormat="1" ht="15" customHeight="1" x14ac:dyDescent="0.2">
      <c r="A13" s="19" t="s">
        <v>17</v>
      </c>
      <c r="B13" s="61" t="s">
        <v>24</v>
      </c>
      <c r="C13" s="53">
        <v>23</v>
      </c>
      <c r="D13" s="54">
        <v>0</v>
      </c>
      <c r="E13" s="55">
        <v>0</v>
      </c>
      <c r="F13" s="57">
        <v>0</v>
      </c>
      <c r="G13" s="55">
        <v>0</v>
      </c>
      <c r="H13" s="56">
        <v>12</v>
      </c>
      <c r="I13" s="55">
        <v>52.173900000000003</v>
      </c>
      <c r="J13" s="57">
        <v>4</v>
      </c>
      <c r="K13" s="55">
        <v>17.390999999999998</v>
      </c>
      <c r="L13" s="56">
        <v>7</v>
      </c>
      <c r="M13" s="55">
        <v>30.434999999999999</v>
      </c>
      <c r="N13" s="56">
        <v>0</v>
      </c>
      <c r="O13" s="55">
        <v>0</v>
      </c>
      <c r="P13" s="58">
        <v>0</v>
      </c>
      <c r="Q13" s="59">
        <v>0</v>
      </c>
      <c r="R13" s="54">
        <v>1</v>
      </c>
      <c r="S13" s="59">
        <v>4.3478000000000003</v>
      </c>
      <c r="T13" s="67">
        <v>1868</v>
      </c>
      <c r="U13" s="68">
        <v>100</v>
      </c>
      <c r="V13" s="69"/>
    </row>
    <row r="14" spans="1:22" s="20" customFormat="1" ht="15" customHeight="1" x14ac:dyDescent="0.2">
      <c r="A14" s="19" t="s">
        <v>17</v>
      </c>
      <c r="B14" s="21" t="s">
        <v>25</v>
      </c>
      <c r="C14" s="33">
        <v>5</v>
      </c>
      <c r="D14" s="23">
        <v>0</v>
      </c>
      <c r="E14" s="24">
        <v>0</v>
      </c>
      <c r="F14" s="25">
        <v>0</v>
      </c>
      <c r="G14" s="24">
        <v>0</v>
      </c>
      <c r="H14" s="30">
        <v>1</v>
      </c>
      <c r="I14" s="24">
        <v>20</v>
      </c>
      <c r="J14" s="30">
        <v>4</v>
      </c>
      <c r="K14" s="24">
        <v>80</v>
      </c>
      <c r="L14" s="30">
        <v>0</v>
      </c>
      <c r="M14" s="24">
        <v>0</v>
      </c>
      <c r="N14" s="25">
        <v>0</v>
      </c>
      <c r="O14" s="24">
        <v>0</v>
      </c>
      <c r="P14" s="26">
        <v>0</v>
      </c>
      <c r="Q14" s="27">
        <v>0</v>
      </c>
      <c r="R14" s="31">
        <v>1</v>
      </c>
      <c r="S14" s="27">
        <v>20</v>
      </c>
      <c r="T14" s="28">
        <v>1238</v>
      </c>
      <c r="U14" s="29">
        <v>100</v>
      </c>
      <c r="V14" s="70"/>
    </row>
    <row r="15" spans="1:22" s="20" customFormat="1" ht="15" customHeight="1" x14ac:dyDescent="0.2">
      <c r="A15" s="19" t="s">
        <v>17</v>
      </c>
      <c r="B15" s="61" t="s">
        <v>27</v>
      </c>
      <c r="C15" s="64">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67">
        <v>235</v>
      </c>
      <c r="U15" s="68">
        <v>100</v>
      </c>
      <c r="V15" s="69"/>
    </row>
    <row r="16" spans="1:22" s="20" customFormat="1" ht="15" customHeight="1" x14ac:dyDescent="0.2">
      <c r="A16" s="19" t="s">
        <v>17</v>
      </c>
      <c r="B16" s="21" t="s">
        <v>26</v>
      </c>
      <c r="C16" s="33">
        <v>0</v>
      </c>
      <c r="D16" s="31">
        <v>0</v>
      </c>
      <c r="E16" s="24">
        <v>0</v>
      </c>
      <c r="F16" s="30">
        <v>0</v>
      </c>
      <c r="G16" s="24">
        <v>0</v>
      </c>
      <c r="H16" s="25">
        <v>0</v>
      </c>
      <c r="I16" s="24">
        <v>0</v>
      </c>
      <c r="J16" s="30">
        <v>0</v>
      </c>
      <c r="K16" s="24">
        <v>0</v>
      </c>
      <c r="L16" s="25">
        <v>0</v>
      </c>
      <c r="M16" s="24">
        <v>0</v>
      </c>
      <c r="N16" s="30">
        <v>0</v>
      </c>
      <c r="O16" s="24">
        <v>0</v>
      </c>
      <c r="P16" s="26">
        <v>0</v>
      </c>
      <c r="Q16" s="27">
        <v>0</v>
      </c>
      <c r="R16" s="23">
        <v>0</v>
      </c>
      <c r="S16" s="27">
        <v>0</v>
      </c>
      <c r="T16" s="28">
        <v>221</v>
      </c>
      <c r="U16" s="29">
        <v>100</v>
      </c>
      <c r="V16" s="70"/>
    </row>
    <row r="17" spans="1:22" s="20" customFormat="1" ht="15" customHeight="1" x14ac:dyDescent="0.2">
      <c r="A17" s="19" t="s">
        <v>17</v>
      </c>
      <c r="B17" s="61" t="s">
        <v>28</v>
      </c>
      <c r="C17" s="53">
        <v>70</v>
      </c>
      <c r="D17" s="54">
        <v>0</v>
      </c>
      <c r="E17" s="55">
        <v>0</v>
      </c>
      <c r="F17" s="57">
        <v>0</v>
      </c>
      <c r="G17" s="55">
        <v>0</v>
      </c>
      <c r="H17" s="56">
        <v>4</v>
      </c>
      <c r="I17" s="55">
        <v>5.7142999999999997</v>
      </c>
      <c r="J17" s="57">
        <v>17</v>
      </c>
      <c r="K17" s="55">
        <v>24.286000000000001</v>
      </c>
      <c r="L17" s="57">
        <v>47</v>
      </c>
      <c r="M17" s="55">
        <v>67.143000000000001</v>
      </c>
      <c r="N17" s="57">
        <v>0</v>
      </c>
      <c r="O17" s="55">
        <v>0</v>
      </c>
      <c r="P17" s="62">
        <v>2</v>
      </c>
      <c r="Q17" s="59">
        <v>2.8571</v>
      </c>
      <c r="R17" s="54">
        <v>0</v>
      </c>
      <c r="S17" s="59">
        <v>0</v>
      </c>
      <c r="T17" s="67">
        <v>3952</v>
      </c>
      <c r="U17" s="68">
        <v>100</v>
      </c>
      <c r="V17" s="69"/>
    </row>
    <row r="18" spans="1:22" s="20" customFormat="1" ht="15" customHeight="1" x14ac:dyDescent="0.2">
      <c r="A18" s="19" t="s">
        <v>17</v>
      </c>
      <c r="B18" s="21" t="s">
        <v>29</v>
      </c>
      <c r="C18" s="22">
        <v>216</v>
      </c>
      <c r="D18" s="31">
        <v>0</v>
      </c>
      <c r="E18" s="24">
        <v>0</v>
      </c>
      <c r="F18" s="25">
        <v>0</v>
      </c>
      <c r="G18" s="24">
        <v>0</v>
      </c>
      <c r="H18" s="25">
        <v>0</v>
      </c>
      <c r="I18" s="24">
        <v>0</v>
      </c>
      <c r="J18" s="25">
        <v>179</v>
      </c>
      <c r="K18" s="24">
        <v>82.87</v>
      </c>
      <c r="L18" s="25">
        <v>34</v>
      </c>
      <c r="M18" s="24">
        <v>15.741</v>
      </c>
      <c r="N18" s="25">
        <v>0</v>
      </c>
      <c r="O18" s="24">
        <v>0</v>
      </c>
      <c r="P18" s="26">
        <v>3</v>
      </c>
      <c r="Q18" s="27">
        <v>1.3889</v>
      </c>
      <c r="R18" s="31">
        <v>0</v>
      </c>
      <c r="S18" s="27">
        <v>0</v>
      </c>
      <c r="T18" s="28">
        <v>2407</v>
      </c>
      <c r="U18" s="29">
        <v>100</v>
      </c>
      <c r="V18" s="70"/>
    </row>
    <row r="19" spans="1:22" s="20" customFormat="1" ht="15" customHeight="1" x14ac:dyDescent="0.2">
      <c r="A19" s="19" t="s">
        <v>17</v>
      </c>
      <c r="B19" s="61" t="s">
        <v>30</v>
      </c>
      <c r="C19" s="53">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67">
        <v>290</v>
      </c>
      <c r="U19" s="68">
        <v>100</v>
      </c>
      <c r="V19" s="69"/>
    </row>
    <row r="20" spans="1:22" s="20" customFormat="1" ht="15" customHeight="1" x14ac:dyDescent="0.2">
      <c r="A20" s="19" t="s">
        <v>17</v>
      </c>
      <c r="B20" s="21" t="s">
        <v>32</v>
      </c>
      <c r="C20" s="33">
        <v>4</v>
      </c>
      <c r="D20" s="31">
        <v>1</v>
      </c>
      <c r="E20" s="24">
        <v>25</v>
      </c>
      <c r="F20" s="30">
        <v>0</v>
      </c>
      <c r="G20" s="24">
        <v>0</v>
      </c>
      <c r="H20" s="25">
        <v>1</v>
      </c>
      <c r="I20" s="24">
        <v>25</v>
      </c>
      <c r="J20" s="30">
        <v>0</v>
      </c>
      <c r="K20" s="24">
        <v>0</v>
      </c>
      <c r="L20" s="30">
        <v>2</v>
      </c>
      <c r="M20" s="24">
        <v>50</v>
      </c>
      <c r="N20" s="30">
        <v>0</v>
      </c>
      <c r="O20" s="24">
        <v>0</v>
      </c>
      <c r="P20" s="26">
        <v>0</v>
      </c>
      <c r="Q20" s="27">
        <v>0</v>
      </c>
      <c r="R20" s="31">
        <v>0</v>
      </c>
      <c r="S20" s="27">
        <v>0</v>
      </c>
      <c r="T20" s="28">
        <v>720</v>
      </c>
      <c r="U20" s="29">
        <v>100</v>
      </c>
      <c r="V20" s="70"/>
    </row>
    <row r="21" spans="1:22" s="20" customFormat="1" ht="15" customHeight="1" x14ac:dyDescent="0.2">
      <c r="A21" s="19" t="s">
        <v>17</v>
      </c>
      <c r="B21" s="61" t="s">
        <v>33</v>
      </c>
      <c r="C21" s="53">
        <v>76</v>
      </c>
      <c r="D21" s="63">
        <v>0</v>
      </c>
      <c r="E21" s="55">
        <v>0</v>
      </c>
      <c r="F21" s="56">
        <v>0</v>
      </c>
      <c r="G21" s="55">
        <v>0</v>
      </c>
      <c r="H21" s="57">
        <v>10</v>
      </c>
      <c r="I21" s="55">
        <v>13.1579</v>
      </c>
      <c r="J21" s="56">
        <v>31</v>
      </c>
      <c r="K21" s="55">
        <v>40.789000000000001</v>
      </c>
      <c r="L21" s="56">
        <v>31</v>
      </c>
      <c r="M21" s="55">
        <v>40.789000000000001</v>
      </c>
      <c r="N21" s="56">
        <v>0</v>
      </c>
      <c r="O21" s="55">
        <v>0</v>
      </c>
      <c r="P21" s="62">
        <v>4</v>
      </c>
      <c r="Q21" s="59">
        <v>5.2632000000000003</v>
      </c>
      <c r="R21" s="54">
        <v>3</v>
      </c>
      <c r="S21" s="59">
        <v>3.9474</v>
      </c>
      <c r="T21" s="67">
        <v>4081</v>
      </c>
      <c r="U21" s="68">
        <v>100</v>
      </c>
      <c r="V21" s="69"/>
    </row>
    <row r="22" spans="1:22" s="20" customFormat="1" ht="15" customHeight="1" x14ac:dyDescent="0.2">
      <c r="A22" s="19" t="s">
        <v>17</v>
      </c>
      <c r="B22" s="21" t="s">
        <v>34</v>
      </c>
      <c r="C22" s="22">
        <v>73</v>
      </c>
      <c r="D22" s="23">
        <v>0</v>
      </c>
      <c r="E22" s="24">
        <v>0</v>
      </c>
      <c r="F22" s="30">
        <v>0</v>
      </c>
      <c r="G22" s="24">
        <v>0</v>
      </c>
      <c r="H22" s="30">
        <v>3</v>
      </c>
      <c r="I22" s="24">
        <v>4.1096000000000004</v>
      </c>
      <c r="J22" s="25">
        <v>14</v>
      </c>
      <c r="K22" s="24">
        <v>19.178000000000001</v>
      </c>
      <c r="L22" s="25">
        <v>46</v>
      </c>
      <c r="M22" s="24">
        <v>63.014000000000003</v>
      </c>
      <c r="N22" s="25">
        <v>0</v>
      </c>
      <c r="O22" s="24">
        <v>0</v>
      </c>
      <c r="P22" s="32">
        <v>10</v>
      </c>
      <c r="Q22" s="27">
        <v>13.698600000000001</v>
      </c>
      <c r="R22" s="31">
        <v>6</v>
      </c>
      <c r="S22" s="27">
        <v>8.2192000000000007</v>
      </c>
      <c r="T22" s="28">
        <v>1879</v>
      </c>
      <c r="U22" s="29">
        <v>100</v>
      </c>
      <c r="V22" s="70"/>
    </row>
    <row r="23" spans="1:22" s="20" customFormat="1" ht="15" customHeight="1" x14ac:dyDescent="0.2">
      <c r="A23" s="19" t="s">
        <v>17</v>
      </c>
      <c r="B23" s="61" t="s">
        <v>31</v>
      </c>
      <c r="C23" s="53">
        <v>29</v>
      </c>
      <c r="D23" s="54">
        <v>0</v>
      </c>
      <c r="E23" s="55">
        <v>0</v>
      </c>
      <c r="F23" s="56">
        <v>0</v>
      </c>
      <c r="G23" s="55">
        <v>0</v>
      </c>
      <c r="H23" s="56">
        <v>0</v>
      </c>
      <c r="I23" s="55">
        <v>0</v>
      </c>
      <c r="J23" s="56">
        <v>10</v>
      </c>
      <c r="K23" s="55">
        <v>34.482999999999997</v>
      </c>
      <c r="L23" s="56">
        <v>19</v>
      </c>
      <c r="M23" s="55">
        <v>65.516999999999996</v>
      </c>
      <c r="N23" s="56">
        <v>0</v>
      </c>
      <c r="O23" s="55">
        <v>0</v>
      </c>
      <c r="P23" s="62">
        <v>0</v>
      </c>
      <c r="Q23" s="59">
        <v>0</v>
      </c>
      <c r="R23" s="63">
        <v>0</v>
      </c>
      <c r="S23" s="59">
        <v>0</v>
      </c>
      <c r="T23" s="67">
        <v>1365</v>
      </c>
      <c r="U23" s="68">
        <v>100</v>
      </c>
      <c r="V23" s="69"/>
    </row>
    <row r="24" spans="1:22" s="20" customFormat="1" ht="15" customHeight="1" x14ac:dyDescent="0.2">
      <c r="A24" s="19" t="s">
        <v>17</v>
      </c>
      <c r="B24" s="21" t="s">
        <v>35</v>
      </c>
      <c r="C24" s="22">
        <v>130</v>
      </c>
      <c r="D24" s="31">
        <v>1</v>
      </c>
      <c r="E24" s="24">
        <v>0.76900000000000002</v>
      </c>
      <c r="F24" s="25">
        <v>0</v>
      </c>
      <c r="G24" s="24">
        <v>0</v>
      </c>
      <c r="H24" s="30">
        <v>22</v>
      </c>
      <c r="I24" s="24">
        <v>16.923100000000002</v>
      </c>
      <c r="J24" s="25">
        <v>22</v>
      </c>
      <c r="K24" s="24">
        <v>16.922999999999998</v>
      </c>
      <c r="L24" s="25">
        <v>72</v>
      </c>
      <c r="M24" s="24">
        <v>55.384999999999998</v>
      </c>
      <c r="N24" s="25">
        <v>1</v>
      </c>
      <c r="O24" s="24">
        <v>0.76922999999999997</v>
      </c>
      <c r="P24" s="32">
        <v>12</v>
      </c>
      <c r="Q24" s="27">
        <v>9.2308000000000003</v>
      </c>
      <c r="R24" s="31">
        <v>5</v>
      </c>
      <c r="S24" s="27">
        <v>3.8462000000000001</v>
      </c>
      <c r="T24" s="28">
        <v>1356</v>
      </c>
      <c r="U24" s="29">
        <v>100</v>
      </c>
      <c r="V24" s="70"/>
    </row>
    <row r="25" spans="1:22" s="20" customFormat="1" ht="15" customHeight="1" x14ac:dyDescent="0.2">
      <c r="A25" s="19" t="s">
        <v>17</v>
      </c>
      <c r="B25" s="61" t="s">
        <v>36</v>
      </c>
      <c r="C25" s="64">
        <v>1</v>
      </c>
      <c r="D25" s="54">
        <v>0</v>
      </c>
      <c r="E25" s="55">
        <v>0</v>
      </c>
      <c r="F25" s="56">
        <v>0</v>
      </c>
      <c r="G25" s="55">
        <v>0</v>
      </c>
      <c r="H25" s="56">
        <v>0</v>
      </c>
      <c r="I25" s="55">
        <v>0</v>
      </c>
      <c r="J25" s="56">
        <v>0</v>
      </c>
      <c r="K25" s="55">
        <v>0</v>
      </c>
      <c r="L25" s="57">
        <v>1</v>
      </c>
      <c r="M25" s="55">
        <v>100</v>
      </c>
      <c r="N25" s="56">
        <v>0</v>
      </c>
      <c r="O25" s="55">
        <v>0</v>
      </c>
      <c r="P25" s="62">
        <v>0</v>
      </c>
      <c r="Q25" s="59">
        <v>0</v>
      </c>
      <c r="R25" s="54">
        <v>0</v>
      </c>
      <c r="S25" s="59">
        <v>0</v>
      </c>
      <c r="T25" s="67">
        <v>1407</v>
      </c>
      <c r="U25" s="68">
        <v>100</v>
      </c>
      <c r="V25" s="69"/>
    </row>
    <row r="26" spans="1:22" s="20" customFormat="1" ht="15" customHeight="1" x14ac:dyDescent="0.2">
      <c r="A26" s="19" t="s">
        <v>17</v>
      </c>
      <c r="B26" s="21" t="s">
        <v>37</v>
      </c>
      <c r="C26" s="22">
        <v>2</v>
      </c>
      <c r="D26" s="23">
        <v>0</v>
      </c>
      <c r="E26" s="24">
        <v>0</v>
      </c>
      <c r="F26" s="30">
        <v>0</v>
      </c>
      <c r="G26" s="24">
        <v>0</v>
      </c>
      <c r="H26" s="30">
        <v>0</v>
      </c>
      <c r="I26" s="24">
        <v>0</v>
      </c>
      <c r="J26" s="25">
        <v>2</v>
      </c>
      <c r="K26" s="24">
        <v>100</v>
      </c>
      <c r="L26" s="25">
        <v>0</v>
      </c>
      <c r="M26" s="24">
        <v>0</v>
      </c>
      <c r="N26" s="30">
        <v>0</v>
      </c>
      <c r="O26" s="24">
        <v>0</v>
      </c>
      <c r="P26" s="32">
        <v>0</v>
      </c>
      <c r="Q26" s="27">
        <v>0</v>
      </c>
      <c r="R26" s="23">
        <v>0</v>
      </c>
      <c r="S26" s="27">
        <v>0</v>
      </c>
      <c r="T26" s="28">
        <v>1367</v>
      </c>
      <c r="U26" s="29">
        <v>100</v>
      </c>
      <c r="V26" s="70"/>
    </row>
    <row r="27" spans="1:22" s="20" customFormat="1" ht="15" customHeight="1" x14ac:dyDescent="0.2">
      <c r="A27" s="19" t="s">
        <v>17</v>
      </c>
      <c r="B27" s="61" t="s">
        <v>40</v>
      </c>
      <c r="C27" s="64">
        <v>8</v>
      </c>
      <c r="D27" s="63">
        <v>0</v>
      </c>
      <c r="E27" s="55">
        <v>0</v>
      </c>
      <c r="F27" s="56">
        <v>0</v>
      </c>
      <c r="G27" s="55">
        <v>0</v>
      </c>
      <c r="H27" s="56">
        <v>0</v>
      </c>
      <c r="I27" s="55">
        <v>0</v>
      </c>
      <c r="J27" s="56">
        <v>0</v>
      </c>
      <c r="K27" s="55">
        <v>0</v>
      </c>
      <c r="L27" s="57">
        <v>8</v>
      </c>
      <c r="M27" s="55">
        <v>100</v>
      </c>
      <c r="N27" s="56">
        <v>0</v>
      </c>
      <c r="O27" s="55">
        <v>0</v>
      </c>
      <c r="P27" s="62">
        <v>0</v>
      </c>
      <c r="Q27" s="59">
        <v>0</v>
      </c>
      <c r="R27" s="63">
        <v>0</v>
      </c>
      <c r="S27" s="59">
        <v>0</v>
      </c>
      <c r="T27" s="67">
        <v>589</v>
      </c>
      <c r="U27" s="68">
        <v>100</v>
      </c>
      <c r="V27" s="69"/>
    </row>
    <row r="28" spans="1:22" s="20" customFormat="1" ht="15" customHeight="1" x14ac:dyDescent="0.2">
      <c r="A28" s="19" t="s">
        <v>17</v>
      </c>
      <c r="B28" s="21" t="s">
        <v>39</v>
      </c>
      <c r="C28" s="33">
        <v>1</v>
      </c>
      <c r="D28" s="31">
        <v>0</v>
      </c>
      <c r="E28" s="24">
        <v>0</v>
      </c>
      <c r="F28" s="25">
        <v>0</v>
      </c>
      <c r="G28" s="24">
        <v>0</v>
      </c>
      <c r="H28" s="25">
        <v>0</v>
      </c>
      <c r="I28" s="24">
        <v>0</v>
      </c>
      <c r="J28" s="25">
        <v>1</v>
      </c>
      <c r="K28" s="24">
        <v>100</v>
      </c>
      <c r="L28" s="30">
        <v>0</v>
      </c>
      <c r="M28" s="24">
        <v>0</v>
      </c>
      <c r="N28" s="25">
        <v>0</v>
      </c>
      <c r="O28" s="24">
        <v>0</v>
      </c>
      <c r="P28" s="26">
        <v>0</v>
      </c>
      <c r="Q28" s="27">
        <v>0</v>
      </c>
      <c r="R28" s="23">
        <v>0</v>
      </c>
      <c r="S28" s="27">
        <v>0</v>
      </c>
      <c r="T28" s="28">
        <v>1434</v>
      </c>
      <c r="U28" s="29">
        <v>85.774000000000001</v>
      </c>
      <c r="V28" s="70"/>
    </row>
    <row r="29" spans="1:22" s="20" customFormat="1" ht="15" customHeight="1" x14ac:dyDescent="0.2">
      <c r="A29" s="19" t="s">
        <v>17</v>
      </c>
      <c r="B29" s="61" t="s">
        <v>38</v>
      </c>
      <c r="C29" s="53">
        <v>28</v>
      </c>
      <c r="D29" s="54">
        <v>0</v>
      </c>
      <c r="E29" s="55">
        <v>0</v>
      </c>
      <c r="F29" s="56">
        <v>0</v>
      </c>
      <c r="G29" s="55">
        <v>0</v>
      </c>
      <c r="H29" s="57">
        <v>12</v>
      </c>
      <c r="I29" s="55">
        <v>42.857100000000003</v>
      </c>
      <c r="J29" s="56">
        <v>9</v>
      </c>
      <c r="K29" s="55">
        <v>32.143000000000001</v>
      </c>
      <c r="L29" s="57">
        <v>5</v>
      </c>
      <c r="M29" s="55">
        <v>17.856999999999999</v>
      </c>
      <c r="N29" s="56">
        <v>0</v>
      </c>
      <c r="O29" s="55">
        <v>0</v>
      </c>
      <c r="P29" s="62">
        <v>2</v>
      </c>
      <c r="Q29" s="59">
        <v>7.1429</v>
      </c>
      <c r="R29" s="54">
        <v>1</v>
      </c>
      <c r="S29" s="59">
        <v>3.5714000000000001</v>
      </c>
      <c r="T29" s="67">
        <v>1873</v>
      </c>
      <c r="U29" s="68">
        <v>100</v>
      </c>
      <c r="V29" s="69"/>
    </row>
    <row r="30" spans="1:22" s="20" customFormat="1" ht="15" customHeight="1" x14ac:dyDescent="0.2">
      <c r="A30" s="19" t="s">
        <v>17</v>
      </c>
      <c r="B30" s="21" t="s">
        <v>41</v>
      </c>
      <c r="C30" s="22">
        <v>26</v>
      </c>
      <c r="D30" s="31">
        <v>0</v>
      </c>
      <c r="E30" s="24">
        <v>0</v>
      </c>
      <c r="F30" s="30">
        <v>0</v>
      </c>
      <c r="G30" s="24">
        <v>0</v>
      </c>
      <c r="H30" s="25">
        <v>1</v>
      </c>
      <c r="I30" s="24">
        <v>3.8462000000000001</v>
      </c>
      <c r="J30" s="25">
        <v>13</v>
      </c>
      <c r="K30" s="24">
        <v>50</v>
      </c>
      <c r="L30" s="25">
        <v>12</v>
      </c>
      <c r="M30" s="24">
        <v>46.154000000000003</v>
      </c>
      <c r="N30" s="25">
        <v>0</v>
      </c>
      <c r="O30" s="24">
        <v>0</v>
      </c>
      <c r="P30" s="26">
        <v>0</v>
      </c>
      <c r="Q30" s="27">
        <v>0</v>
      </c>
      <c r="R30" s="23">
        <v>0</v>
      </c>
      <c r="S30" s="27">
        <v>0</v>
      </c>
      <c r="T30" s="28">
        <v>3616</v>
      </c>
      <c r="U30" s="29">
        <v>99.971999999999994</v>
      </c>
      <c r="V30" s="70"/>
    </row>
    <row r="31" spans="1:22" s="20" customFormat="1" ht="15" customHeight="1" x14ac:dyDescent="0.2">
      <c r="A31" s="19" t="s">
        <v>17</v>
      </c>
      <c r="B31" s="61" t="s">
        <v>42</v>
      </c>
      <c r="C31" s="64">
        <v>11</v>
      </c>
      <c r="D31" s="54">
        <v>1</v>
      </c>
      <c r="E31" s="55">
        <v>9.0909999999999993</v>
      </c>
      <c r="F31" s="57">
        <v>0</v>
      </c>
      <c r="G31" s="55">
        <v>0</v>
      </c>
      <c r="H31" s="56">
        <v>1</v>
      </c>
      <c r="I31" s="55">
        <v>9.0908999999999995</v>
      </c>
      <c r="J31" s="57">
        <v>1</v>
      </c>
      <c r="K31" s="55">
        <v>9.0909999999999993</v>
      </c>
      <c r="L31" s="56">
        <v>7</v>
      </c>
      <c r="M31" s="55">
        <v>63.636000000000003</v>
      </c>
      <c r="N31" s="56">
        <v>0</v>
      </c>
      <c r="O31" s="55">
        <v>0</v>
      </c>
      <c r="P31" s="58">
        <v>1</v>
      </c>
      <c r="Q31" s="59">
        <v>9.0908999999999995</v>
      </c>
      <c r="R31" s="54">
        <v>0</v>
      </c>
      <c r="S31" s="59">
        <v>0</v>
      </c>
      <c r="T31" s="67">
        <v>2170</v>
      </c>
      <c r="U31" s="68">
        <v>96.682000000000002</v>
      </c>
      <c r="V31" s="69"/>
    </row>
    <row r="32" spans="1:22" s="20" customFormat="1" ht="15" customHeight="1" x14ac:dyDescent="0.2">
      <c r="A32" s="19" t="s">
        <v>17</v>
      </c>
      <c r="B32" s="21" t="s">
        <v>44</v>
      </c>
      <c r="C32" s="22">
        <v>23</v>
      </c>
      <c r="D32" s="23">
        <v>0</v>
      </c>
      <c r="E32" s="24">
        <v>0</v>
      </c>
      <c r="F32" s="25">
        <v>0</v>
      </c>
      <c r="G32" s="24">
        <v>0</v>
      </c>
      <c r="H32" s="25">
        <v>0</v>
      </c>
      <c r="I32" s="24">
        <v>0</v>
      </c>
      <c r="J32" s="25">
        <v>15</v>
      </c>
      <c r="K32" s="24">
        <v>65.216999999999999</v>
      </c>
      <c r="L32" s="30">
        <v>8</v>
      </c>
      <c r="M32" s="24">
        <v>34.783000000000001</v>
      </c>
      <c r="N32" s="30">
        <v>0</v>
      </c>
      <c r="O32" s="24">
        <v>0</v>
      </c>
      <c r="P32" s="32">
        <v>0</v>
      </c>
      <c r="Q32" s="27">
        <v>0</v>
      </c>
      <c r="R32" s="31">
        <v>0</v>
      </c>
      <c r="S32" s="27">
        <v>0</v>
      </c>
      <c r="T32" s="28">
        <v>978</v>
      </c>
      <c r="U32" s="29">
        <v>100</v>
      </c>
      <c r="V32" s="70"/>
    </row>
    <row r="33" spans="1:22" s="20" customFormat="1" ht="15" customHeight="1" x14ac:dyDescent="0.2">
      <c r="A33" s="19" t="s">
        <v>17</v>
      </c>
      <c r="B33" s="61" t="s">
        <v>43</v>
      </c>
      <c r="C33" s="53">
        <v>20</v>
      </c>
      <c r="D33" s="63">
        <v>0</v>
      </c>
      <c r="E33" s="55">
        <v>0</v>
      </c>
      <c r="F33" s="56">
        <v>0</v>
      </c>
      <c r="G33" s="55">
        <v>0</v>
      </c>
      <c r="H33" s="57">
        <v>0</v>
      </c>
      <c r="I33" s="55">
        <v>0</v>
      </c>
      <c r="J33" s="56">
        <v>16</v>
      </c>
      <c r="K33" s="55">
        <v>80</v>
      </c>
      <c r="L33" s="56">
        <v>4</v>
      </c>
      <c r="M33" s="55">
        <v>20</v>
      </c>
      <c r="N33" s="57">
        <v>0</v>
      </c>
      <c r="O33" s="55">
        <v>0</v>
      </c>
      <c r="P33" s="62">
        <v>0</v>
      </c>
      <c r="Q33" s="59">
        <v>0</v>
      </c>
      <c r="R33" s="63">
        <v>0</v>
      </c>
      <c r="S33" s="59">
        <v>0</v>
      </c>
      <c r="T33" s="67">
        <v>2372</v>
      </c>
      <c r="U33" s="68">
        <v>100</v>
      </c>
      <c r="V33" s="69"/>
    </row>
    <row r="34" spans="1:22" s="20" customFormat="1" ht="15" customHeight="1" x14ac:dyDescent="0.2">
      <c r="A34" s="19" t="s">
        <v>17</v>
      </c>
      <c r="B34" s="21" t="s">
        <v>45</v>
      </c>
      <c r="C34" s="33">
        <v>1</v>
      </c>
      <c r="D34" s="23">
        <v>0</v>
      </c>
      <c r="E34" s="24">
        <v>0</v>
      </c>
      <c r="F34" s="25">
        <v>0</v>
      </c>
      <c r="G34" s="24">
        <v>0</v>
      </c>
      <c r="H34" s="30">
        <v>0</v>
      </c>
      <c r="I34" s="24">
        <v>0</v>
      </c>
      <c r="J34" s="25">
        <v>0</v>
      </c>
      <c r="K34" s="24">
        <v>0</v>
      </c>
      <c r="L34" s="30">
        <v>1</v>
      </c>
      <c r="M34" s="24">
        <v>100</v>
      </c>
      <c r="N34" s="30">
        <v>0</v>
      </c>
      <c r="O34" s="24">
        <v>0</v>
      </c>
      <c r="P34" s="26">
        <v>0</v>
      </c>
      <c r="Q34" s="27">
        <v>0</v>
      </c>
      <c r="R34" s="31">
        <v>0</v>
      </c>
      <c r="S34" s="27">
        <v>0</v>
      </c>
      <c r="T34" s="28">
        <v>825</v>
      </c>
      <c r="U34" s="29">
        <v>100</v>
      </c>
      <c r="V34" s="70"/>
    </row>
    <row r="35" spans="1:22" s="20" customFormat="1" ht="15" customHeight="1" x14ac:dyDescent="0.2">
      <c r="A35" s="19" t="s">
        <v>17</v>
      </c>
      <c r="B35" s="61" t="s">
        <v>48</v>
      </c>
      <c r="C35" s="64">
        <v>1</v>
      </c>
      <c r="D35" s="63">
        <v>0</v>
      </c>
      <c r="E35" s="55">
        <v>0</v>
      </c>
      <c r="F35" s="56">
        <v>0</v>
      </c>
      <c r="G35" s="55">
        <v>0</v>
      </c>
      <c r="H35" s="57">
        <v>0</v>
      </c>
      <c r="I35" s="55">
        <v>0</v>
      </c>
      <c r="J35" s="56">
        <v>0</v>
      </c>
      <c r="K35" s="55">
        <v>0</v>
      </c>
      <c r="L35" s="57">
        <v>1</v>
      </c>
      <c r="M35" s="55">
        <v>100</v>
      </c>
      <c r="N35" s="56">
        <v>0</v>
      </c>
      <c r="O35" s="55">
        <v>0</v>
      </c>
      <c r="P35" s="62">
        <v>0</v>
      </c>
      <c r="Q35" s="59">
        <v>0</v>
      </c>
      <c r="R35" s="63">
        <v>0</v>
      </c>
      <c r="S35" s="59">
        <v>0</v>
      </c>
      <c r="T35" s="67">
        <v>1064</v>
      </c>
      <c r="U35" s="68">
        <v>100</v>
      </c>
      <c r="V35" s="69"/>
    </row>
    <row r="36" spans="1:22" s="20" customFormat="1" ht="15" customHeight="1" x14ac:dyDescent="0.2">
      <c r="A36" s="19" t="s">
        <v>17</v>
      </c>
      <c r="B36" s="21" t="s">
        <v>52</v>
      </c>
      <c r="C36" s="33">
        <v>22</v>
      </c>
      <c r="D36" s="31">
        <v>0</v>
      </c>
      <c r="E36" s="24">
        <v>0</v>
      </c>
      <c r="F36" s="25">
        <v>0</v>
      </c>
      <c r="G36" s="24">
        <v>0</v>
      </c>
      <c r="H36" s="25">
        <v>4</v>
      </c>
      <c r="I36" s="24">
        <v>18.181799999999999</v>
      </c>
      <c r="J36" s="30">
        <v>7</v>
      </c>
      <c r="K36" s="24">
        <v>31.818000000000001</v>
      </c>
      <c r="L36" s="30">
        <v>10</v>
      </c>
      <c r="M36" s="24">
        <v>45.454999999999998</v>
      </c>
      <c r="N36" s="25">
        <v>0</v>
      </c>
      <c r="O36" s="24">
        <v>0</v>
      </c>
      <c r="P36" s="32">
        <v>1</v>
      </c>
      <c r="Q36" s="27">
        <v>4.5454999999999997</v>
      </c>
      <c r="R36" s="31">
        <v>1</v>
      </c>
      <c r="S36" s="27">
        <v>4.5454999999999997</v>
      </c>
      <c r="T36" s="28">
        <v>658</v>
      </c>
      <c r="U36" s="29">
        <v>100</v>
      </c>
      <c r="V36" s="70"/>
    </row>
    <row r="37" spans="1:22" s="20" customFormat="1" ht="15" customHeight="1" x14ac:dyDescent="0.2">
      <c r="A37" s="19" t="s">
        <v>17</v>
      </c>
      <c r="B37" s="61" t="s">
        <v>49</v>
      </c>
      <c r="C37" s="53">
        <v>1</v>
      </c>
      <c r="D37" s="54">
        <v>0</v>
      </c>
      <c r="E37" s="55">
        <v>0</v>
      </c>
      <c r="F37" s="56">
        <v>0</v>
      </c>
      <c r="G37" s="55">
        <v>0</v>
      </c>
      <c r="H37" s="56">
        <v>0</v>
      </c>
      <c r="I37" s="55">
        <v>0</v>
      </c>
      <c r="J37" s="56">
        <v>0</v>
      </c>
      <c r="K37" s="55">
        <v>0</v>
      </c>
      <c r="L37" s="56">
        <v>1</v>
      </c>
      <c r="M37" s="55">
        <v>100</v>
      </c>
      <c r="N37" s="57">
        <v>0</v>
      </c>
      <c r="O37" s="55">
        <v>0</v>
      </c>
      <c r="P37" s="62">
        <v>0</v>
      </c>
      <c r="Q37" s="59">
        <v>0</v>
      </c>
      <c r="R37" s="63">
        <v>0</v>
      </c>
      <c r="S37" s="59">
        <v>0</v>
      </c>
      <c r="T37" s="67">
        <v>483</v>
      </c>
      <c r="U37" s="68">
        <v>100</v>
      </c>
      <c r="V37" s="69"/>
    </row>
    <row r="38" spans="1:22" s="20" customFormat="1" ht="15" customHeight="1" x14ac:dyDescent="0.2">
      <c r="A38" s="19" t="s">
        <v>17</v>
      </c>
      <c r="B38" s="21" t="s">
        <v>50</v>
      </c>
      <c r="C38" s="22">
        <v>7</v>
      </c>
      <c r="D38" s="23">
        <v>0</v>
      </c>
      <c r="E38" s="24">
        <v>0</v>
      </c>
      <c r="F38" s="25">
        <v>0</v>
      </c>
      <c r="G38" s="24">
        <v>0</v>
      </c>
      <c r="H38" s="25">
        <v>0</v>
      </c>
      <c r="I38" s="24">
        <v>0</v>
      </c>
      <c r="J38" s="25">
        <v>3</v>
      </c>
      <c r="K38" s="24">
        <v>42.856999999999999</v>
      </c>
      <c r="L38" s="25">
        <v>4</v>
      </c>
      <c r="M38" s="24">
        <v>57.143000000000001</v>
      </c>
      <c r="N38" s="25">
        <v>0</v>
      </c>
      <c r="O38" s="24">
        <v>0</v>
      </c>
      <c r="P38" s="26">
        <v>0</v>
      </c>
      <c r="Q38" s="27">
        <v>0</v>
      </c>
      <c r="R38" s="31">
        <v>0</v>
      </c>
      <c r="S38" s="27">
        <v>0</v>
      </c>
      <c r="T38" s="28">
        <v>2577</v>
      </c>
      <c r="U38" s="29">
        <v>100</v>
      </c>
      <c r="V38" s="70"/>
    </row>
    <row r="39" spans="1:22" s="20" customFormat="1" ht="15" customHeight="1" x14ac:dyDescent="0.2">
      <c r="A39" s="19" t="s">
        <v>17</v>
      </c>
      <c r="B39" s="61" t="s">
        <v>51</v>
      </c>
      <c r="C39" s="53">
        <v>3</v>
      </c>
      <c r="D39" s="63">
        <v>3</v>
      </c>
      <c r="E39" s="55">
        <v>100</v>
      </c>
      <c r="F39" s="56">
        <v>0</v>
      </c>
      <c r="G39" s="55">
        <v>0</v>
      </c>
      <c r="H39" s="57">
        <v>0</v>
      </c>
      <c r="I39" s="55">
        <v>0</v>
      </c>
      <c r="J39" s="56">
        <v>0</v>
      </c>
      <c r="K39" s="55">
        <v>0</v>
      </c>
      <c r="L39" s="57">
        <v>0</v>
      </c>
      <c r="M39" s="55">
        <v>0</v>
      </c>
      <c r="N39" s="56">
        <v>0</v>
      </c>
      <c r="O39" s="55">
        <v>0</v>
      </c>
      <c r="P39" s="62">
        <v>0</v>
      </c>
      <c r="Q39" s="59">
        <v>0</v>
      </c>
      <c r="R39" s="54">
        <v>1</v>
      </c>
      <c r="S39" s="59">
        <v>33.333300000000001</v>
      </c>
      <c r="T39" s="67">
        <v>880</v>
      </c>
      <c r="U39" s="68">
        <v>100</v>
      </c>
      <c r="V39" s="69"/>
    </row>
    <row r="40" spans="1:22" s="20" customFormat="1" ht="15" customHeight="1" x14ac:dyDescent="0.2">
      <c r="A40" s="19" t="s">
        <v>17</v>
      </c>
      <c r="B40" s="21" t="s">
        <v>53</v>
      </c>
      <c r="C40" s="33">
        <v>10</v>
      </c>
      <c r="D40" s="23">
        <v>0</v>
      </c>
      <c r="E40" s="24">
        <v>0</v>
      </c>
      <c r="F40" s="25">
        <v>0</v>
      </c>
      <c r="G40" s="24">
        <v>0</v>
      </c>
      <c r="H40" s="25">
        <v>0</v>
      </c>
      <c r="I40" s="24">
        <v>0</v>
      </c>
      <c r="J40" s="30">
        <v>5</v>
      </c>
      <c r="K40" s="24">
        <v>50</v>
      </c>
      <c r="L40" s="30">
        <v>4</v>
      </c>
      <c r="M40" s="24">
        <v>40</v>
      </c>
      <c r="N40" s="25">
        <v>0</v>
      </c>
      <c r="O40" s="24">
        <v>0</v>
      </c>
      <c r="P40" s="26">
        <v>1</v>
      </c>
      <c r="Q40" s="27">
        <v>10</v>
      </c>
      <c r="R40" s="31">
        <v>1</v>
      </c>
      <c r="S40" s="27">
        <v>10</v>
      </c>
      <c r="T40" s="28">
        <v>4916</v>
      </c>
      <c r="U40" s="29">
        <v>66.700999999999993</v>
      </c>
      <c r="V40" s="70" t="s">
        <v>71</v>
      </c>
    </row>
    <row r="41" spans="1:22" s="20" customFormat="1" ht="15" customHeight="1" x14ac:dyDescent="0.2">
      <c r="A41" s="19" t="s">
        <v>17</v>
      </c>
      <c r="B41" s="61" t="s">
        <v>46</v>
      </c>
      <c r="C41" s="53">
        <v>0</v>
      </c>
      <c r="D41" s="63">
        <v>0</v>
      </c>
      <c r="E41" s="55">
        <v>0</v>
      </c>
      <c r="F41" s="56">
        <v>0</v>
      </c>
      <c r="G41" s="55">
        <v>0</v>
      </c>
      <c r="H41" s="56">
        <v>0</v>
      </c>
      <c r="I41" s="55">
        <v>0</v>
      </c>
      <c r="J41" s="56">
        <v>0</v>
      </c>
      <c r="K41" s="55">
        <v>0</v>
      </c>
      <c r="L41" s="57">
        <v>0</v>
      </c>
      <c r="M41" s="55">
        <v>0</v>
      </c>
      <c r="N41" s="57">
        <v>0</v>
      </c>
      <c r="O41" s="55">
        <v>0</v>
      </c>
      <c r="P41" s="58">
        <v>0</v>
      </c>
      <c r="Q41" s="59">
        <v>0</v>
      </c>
      <c r="R41" s="54">
        <v>0</v>
      </c>
      <c r="S41" s="59">
        <v>0</v>
      </c>
      <c r="T41" s="67">
        <v>2618</v>
      </c>
      <c r="U41" s="68">
        <v>100</v>
      </c>
      <c r="V41" s="69"/>
    </row>
    <row r="42" spans="1:22" s="20" customFormat="1" ht="15" customHeight="1" x14ac:dyDescent="0.2">
      <c r="A42" s="19" t="s">
        <v>17</v>
      </c>
      <c r="B42" s="21" t="s">
        <v>47</v>
      </c>
      <c r="C42" s="33">
        <v>4</v>
      </c>
      <c r="D42" s="23">
        <v>0</v>
      </c>
      <c r="E42" s="24">
        <v>0</v>
      </c>
      <c r="F42" s="25">
        <v>0</v>
      </c>
      <c r="G42" s="24">
        <v>0</v>
      </c>
      <c r="H42" s="25">
        <v>0</v>
      </c>
      <c r="I42" s="24">
        <v>0</v>
      </c>
      <c r="J42" s="30">
        <v>0</v>
      </c>
      <c r="K42" s="24">
        <v>0</v>
      </c>
      <c r="L42" s="30">
        <v>4</v>
      </c>
      <c r="M42" s="24">
        <v>100</v>
      </c>
      <c r="N42" s="30">
        <v>0</v>
      </c>
      <c r="O42" s="24">
        <v>0</v>
      </c>
      <c r="P42" s="26">
        <v>0</v>
      </c>
      <c r="Q42" s="27">
        <v>0</v>
      </c>
      <c r="R42" s="31">
        <v>0</v>
      </c>
      <c r="S42" s="27">
        <v>0</v>
      </c>
      <c r="T42" s="28">
        <v>481</v>
      </c>
      <c r="U42" s="29">
        <v>100</v>
      </c>
      <c r="V42" s="70"/>
    </row>
    <row r="43" spans="1:22" s="20" customFormat="1" ht="15" customHeight="1" x14ac:dyDescent="0.2">
      <c r="A43" s="19" t="s">
        <v>17</v>
      </c>
      <c r="B43" s="61" t="s">
        <v>54</v>
      </c>
      <c r="C43" s="53">
        <v>165</v>
      </c>
      <c r="D43" s="54">
        <v>0</v>
      </c>
      <c r="E43" s="55">
        <v>0</v>
      </c>
      <c r="F43" s="56">
        <v>0</v>
      </c>
      <c r="G43" s="55">
        <v>0</v>
      </c>
      <c r="H43" s="57">
        <v>2</v>
      </c>
      <c r="I43" s="55">
        <v>1.2121</v>
      </c>
      <c r="J43" s="56">
        <v>114</v>
      </c>
      <c r="K43" s="55">
        <v>69.090999999999994</v>
      </c>
      <c r="L43" s="56">
        <v>37</v>
      </c>
      <c r="M43" s="55">
        <v>22.423999999999999</v>
      </c>
      <c r="N43" s="56">
        <v>0</v>
      </c>
      <c r="O43" s="55">
        <v>0</v>
      </c>
      <c r="P43" s="58">
        <v>12</v>
      </c>
      <c r="Q43" s="59">
        <v>7.2727000000000004</v>
      </c>
      <c r="R43" s="63">
        <v>0</v>
      </c>
      <c r="S43" s="59">
        <v>0</v>
      </c>
      <c r="T43" s="67">
        <v>3631</v>
      </c>
      <c r="U43" s="68">
        <v>100</v>
      </c>
      <c r="V43" s="69"/>
    </row>
    <row r="44" spans="1:22" s="20" customFormat="1" ht="15" customHeight="1" x14ac:dyDescent="0.2">
      <c r="A44" s="19" t="s">
        <v>17</v>
      </c>
      <c r="B44" s="21" t="s">
        <v>55</v>
      </c>
      <c r="C44" s="22">
        <v>31</v>
      </c>
      <c r="D44" s="23">
        <v>16</v>
      </c>
      <c r="E44" s="24">
        <v>51.613</v>
      </c>
      <c r="F44" s="30">
        <v>0</v>
      </c>
      <c r="G44" s="24">
        <v>0</v>
      </c>
      <c r="H44" s="25">
        <v>0</v>
      </c>
      <c r="I44" s="24">
        <v>0</v>
      </c>
      <c r="J44" s="25">
        <v>0</v>
      </c>
      <c r="K44" s="24">
        <v>0</v>
      </c>
      <c r="L44" s="25">
        <v>13</v>
      </c>
      <c r="M44" s="24">
        <v>41.935000000000002</v>
      </c>
      <c r="N44" s="30">
        <v>1</v>
      </c>
      <c r="O44" s="24">
        <v>3.2258100000000001</v>
      </c>
      <c r="P44" s="32">
        <v>1</v>
      </c>
      <c r="Q44" s="27">
        <v>3.2258</v>
      </c>
      <c r="R44" s="31">
        <v>1</v>
      </c>
      <c r="S44" s="27">
        <v>3.2258</v>
      </c>
      <c r="T44" s="28">
        <v>1815</v>
      </c>
      <c r="U44" s="29">
        <v>100</v>
      </c>
      <c r="V44" s="70"/>
    </row>
    <row r="45" spans="1:22" s="20" customFormat="1" ht="15" customHeight="1" x14ac:dyDescent="0.2">
      <c r="A45" s="19" t="s">
        <v>17</v>
      </c>
      <c r="B45" s="61" t="s">
        <v>56</v>
      </c>
      <c r="C45" s="53">
        <v>0</v>
      </c>
      <c r="D45" s="63">
        <v>0</v>
      </c>
      <c r="E45" s="55">
        <v>0</v>
      </c>
      <c r="F45" s="56">
        <v>0</v>
      </c>
      <c r="G45" s="55">
        <v>0</v>
      </c>
      <c r="H45" s="57">
        <v>0</v>
      </c>
      <c r="I45" s="55">
        <v>0</v>
      </c>
      <c r="J45" s="56">
        <v>0</v>
      </c>
      <c r="K45" s="55">
        <v>0</v>
      </c>
      <c r="L45" s="57">
        <v>0</v>
      </c>
      <c r="M45" s="55">
        <v>0</v>
      </c>
      <c r="N45" s="56">
        <v>0</v>
      </c>
      <c r="O45" s="55">
        <v>0</v>
      </c>
      <c r="P45" s="58">
        <v>0</v>
      </c>
      <c r="Q45" s="59">
        <v>0</v>
      </c>
      <c r="R45" s="54">
        <v>0</v>
      </c>
      <c r="S45" s="59">
        <v>0</v>
      </c>
      <c r="T45" s="67">
        <v>1283</v>
      </c>
      <c r="U45" s="68">
        <v>100</v>
      </c>
      <c r="V45" s="69"/>
    </row>
    <row r="46" spans="1:22" s="20" customFormat="1" ht="15" customHeight="1" x14ac:dyDescent="0.2">
      <c r="A46" s="19" t="s">
        <v>17</v>
      </c>
      <c r="B46" s="21" t="s">
        <v>57</v>
      </c>
      <c r="C46" s="22">
        <v>24</v>
      </c>
      <c r="D46" s="23">
        <v>0</v>
      </c>
      <c r="E46" s="24">
        <v>0</v>
      </c>
      <c r="F46" s="25">
        <v>0</v>
      </c>
      <c r="G46" s="24">
        <v>0</v>
      </c>
      <c r="H46" s="25">
        <v>5</v>
      </c>
      <c r="I46" s="24">
        <v>20.833300000000001</v>
      </c>
      <c r="J46" s="25">
        <v>14</v>
      </c>
      <c r="K46" s="24">
        <v>58.332999999999998</v>
      </c>
      <c r="L46" s="30">
        <v>4</v>
      </c>
      <c r="M46" s="24">
        <v>16.667000000000002</v>
      </c>
      <c r="N46" s="30">
        <v>0</v>
      </c>
      <c r="O46" s="24">
        <v>0</v>
      </c>
      <c r="P46" s="32">
        <v>1</v>
      </c>
      <c r="Q46" s="27">
        <v>4.1666999999999996</v>
      </c>
      <c r="R46" s="23">
        <v>0</v>
      </c>
      <c r="S46" s="27">
        <v>0</v>
      </c>
      <c r="T46" s="28">
        <v>3027</v>
      </c>
      <c r="U46" s="29">
        <v>92.798000000000002</v>
      </c>
      <c r="V46" s="70"/>
    </row>
    <row r="47" spans="1:22" s="20" customFormat="1" ht="15" customHeight="1" x14ac:dyDescent="0.2">
      <c r="A47" s="19" t="s">
        <v>17</v>
      </c>
      <c r="B47" s="61" t="s">
        <v>58</v>
      </c>
      <c r="C47" s="64">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67">
        <v>308</v>
      </c>
      <c r="U47" s="68">
        <v>100</v>
      </c>
      <c r="V47" s="69"/>
    </row>
    <row r="48" spans="1:22" s="20" customFormat="1" ht="15" customHeight="1" x14ac:dyDescent="0.2">
      <c r="A48" s="19" t="s">
        <v>17</v>
      </c>
      <c r="B48" s="21" t="s">
        <v>59</v>
      </c>
      <c r="C48" s="22">
        <v>27</v>
      </c>
      <c r="D48" s="31">
        <v>0</v>
      </c>
      <c r="E48" s="24">
        <v>0</v>
      </c>
      <c r="F48" s="25">
        <v>0</v>
      </c>
      <c r="G48" s="24">
        <v>0</v>
      </c>
      <c r="H48" s="30">
        <v>0</v>
      </c>
      <c r="I48" s="24">
        <v>0</v>
      </c>
      <c r="J48" s="25">
        <v>21</v>
      </c>
      <c r="K48" s="24">
        <v>77.778000000000006</v>
      </c>
      <c r="L48" s="25">
        <v>6</v>
      </c>
      <c r="M48" s="24">
        <v>22.222000000000001</v>
      </c>
      <c r="N48" s="30">
        <v>0</v>
      </c>
      <c r="O48" s="24">
        <v>0</v>
      </c>
      <c r="P48" s="32">
        <v>0</v>
      </c>
      <c r="Q48" s="27">
        <v>0</v>
      </c>
      <c r="R48" s="31">
        <v>0</v>
      </c>
      <c r="S48" s="27">
        <v>0</v>
      </c>
      <c r="T48" s="28">
        <v>1236</v>
      </c>
      <c r="U48" s="29">
        <v>100</v>
      </c>
      <c r="V48" s="70"/>
    </row>
    <row r="49" spans="1:24" s="20" customFormat="1" ht="15" customHeight="1" x14ac:dyDescent="0.2">
      <c r="A49" s="19" t="s">
        <v>17</v>
      </c>
      <c r="B49" s="61" t="s">
        <v>60</v>
      </c>
      <c r="C49" s="64">
        <v>3</v>
      </c>
      <c r="D49" s="54">
        <v>2</v>
      </c>
      <c r="E49" s="55">
        <v>66.667000000000002</v>
      </c>
      <c r="F49" s="56">
        <v>0</v>
      </c>
      <c r="G49" s="55">
        <v>0</v>
      </c>
      <c r="H49" s="56">
        <v>0</v>
      </c>
      <c r="I49" s="55">
        <v>0</v>
      </c>
      <c r="J49" s="56">
        <v>0</v>
      </c>
      <c r="K49" s="55">
        <v>0</v>
      </c>
      <c r="L49" s="57">
        <v>1</v>
      </c>
      <c r="M49" s="55">
        <v>33.332999999999998</v>
      </c>
      <c r="N49" s="57">
        <v>0</v>
      </c>
      <c r="O49" s="55">
        <v>0</v>
      </c>
      <c r="P49" s="58">
        <v>0</v>
      </c>
      <c r="Q49" s="59">
        <v>0</v>
      </c>
      <c r="R49" s="63">
        <v>0</v>
      </c>
      <c r="S49" s="59">
        <v>0</v>
      </c>
      <c r="T49" s="67">
        <v>688</v>
      </c>
      <c r="U49" s="68">
        <v>100</v>
      </c>
      <c r="V49" s="69"/>
    </row>
    <row r="50" spans="1:24" s="20" customFormat="1" ht="15" customHeight="1" x14ac:dyDescent="0.2">
      <c r="A50" s="19" t="s">
        <v>17</v>
      </c>
      <c r="B50" s="21" t="s">
        <v>61</v>
      </c>
      <c r="C50" s="22">
        <v>22</v>
      </c>
      <c r="D50" s="23">
        <v>0</v>
      </c>
      <c r="E50" s="24">
        <v>0</v>
      </c>
      <c r="F50" s="25">
        <v>0</v>
      </c>
      <c r="G50" s="24">
        <v>0</v>
      </c>
      <c r="H50" s="30">
        <v>1</v>
      </c>
      <c r="I50" s="24">
        <v>4.5454999999999997</v>
      </c>
      <c r="J50" s="25">
        <v>10</v>
      </c>
      <c r="K50" s="24">
        <v>45.454999999999998</v>
      </c>
      <c r="L50" s="25">
        <v>10</v>
      </c>
      <c r="M50" s="24">
        <v>45.454999999999998</v>
      </c>
      <c r="N50" s="30">
        <v>0</v>
      </c>
      <c r="O50" s="24">
        <v>0</v>
      </c>
      <c r="P50" s="32">
        <v>1</v>
      </c>
      <c r="Q50" s="27">
        <v>4.5454999999999997</v>
      </c>
      <c r="R50" s="23">
        <v>0</v>
      </c>
      <c r="S50" s="27">
        <v>0</v>
      </c>
      <c r="T50" s="28">
        <v>1818</v>
      </c>
      <c r="U50" s="29">
        <v>100</v>
      </c>
      <c r="V50" s="70"/>
    </row>
    <row r="51" spans="1:24" s="20" customFormat="1" ht="15" customHeight="1" x14ac:dyDescent="0.2">
      <c r="A51" s="19" t="s">
        <v>17</v>
      </c>
      <c r="B51" s="61" t="s">
        <v>62</v>
      </c>
      <c r="C51" s="53">
        <v>715</v>
      </c>
      <c r="D51" s="54">
        <v>3</v>
      </c>
      <c r="E51" s="55">
        <v>0.42</v>
      </c>
      <c r="F51" s="57">
        <v>0</v>
      </c>
      <c r="G51" s="55">
        <v>0</v>
      </c>
      <c r="H51" s="56">
        <v>346</v>
      </c>
      <c r="I51" s="55">
        <v>48.391599999999997</v>
      </c>
      <c r="J51" s="56">
        <v>192</v>
      </c>
      <c r="K51" s="55">
        <v>26.853000000000002</v>
      </c>
      <c r="L51" s="56">
        <v>153</v>
      </c>
      <c r="M51" s="55">
        <v>21.399000000000001</v>
      </c>
      <c r="N51" s="57">
        <v>0</v>
      </c>
      <c r="O51" s="55">
        <v>0</v>
      </c>
      <c r="P51" s="58">
        <v>21</v>
      </c>
      <c r="Q51" s="59">
        <v>2.9371</v>
      </c>
      <c r="R51" s="54">
        <v>119</v>
      </c>
      <c r="S51" s="59">
        <v>16.6434</v>
      </c>
      <c r="T51" s="67">
        <v>8616</v>
      </c>
      <c r="U51" s="68">
        <v>100</v>
      </c>
      <c r="V51" s="69"/>
    </row>
    <row r="52" spans="1:24" s="20" customFormat="1" ht="15" customHeight="1" x14ac:dyDescent="0.2">
      <c r="A52" s="19" t="s">
        <v>17</v>
      </c>
      <c r="B52" s="21" t="s">
        <v>63</v>
      </c>
      <c r="C52" s="22">
        <v>10</v>
      </c>
      <c r="D52" s="31">
        <v>1</v>
      </c>
      <c r="E52" s="24">
        <v>10</v>
      </c>
      <c r="F52" s="25">
        <v>0</v>
      </c>
      <c r="G52" s="24">
        <v>0</v>
      </c>
      <c r="H52" s="30">
        <v>1</v>
      </c>
      <c r="I52" s="24">
        <v>10</v>
      </c>
      <c r="J52" s="30">
        <v>0</v>
      </c>
      <c r="K52" s="24">
        <v>0</v>
      </c>
      <c r="L52" s="25">
        <v>7</v>
      </c>
      <c r="M52" s="24">
        <v>70</v>
      </c>
      <c r="N52" s="30">
        <v>0</v>
      </c>
      <c r="O52" s="24">
        <v>0</v>
      </c>
      <c r="P52" s="26">
        <v>1</v>
      </c>
      <c r="Q52" s="27">
        <v>10</v>
      </c>
      <c r="R52" s="23">
        <v>0</v>
      </c>
      <c r="S52" s="27">
        <v>0</v>
      </c>
      <c r="T52" s="28">
        <v>1009</v>
      </c>
      <c r="U52" s="29">
        <v>100</v>
      </c>
      <c r="V52" s="70"/>
    </row>
    <row r="53" spans="1:24" s="20" customFormat="1" ht="15" customHeight="1" x14ac:dyDescent="0.2">
      <c r="A53" s="19" t="s">
        <v>17</v>
      </c>
      <c r="B53" s="61" t="s">
        <v>64</v>
      </c>
      <c r="C53" s="64">
        <v>9</v>
      </c>
      <c r="D53" s="63">
        <v>0</v>
      </c>
      <c r="E53" s="55">
        <v>0</v>
      </c>
      <c r="F53" s="56">
        <v>0</v>
      </c>
      <c r="G53" s="55">
        <v>0</v>
      </c>
      <c r="H53" s="57">
        <v>0</v>
      </c>
      <c r="I53" s="55">
        <v>0</v>
      </c>
      <c r="J53" s="56">
        <v>0</v>
      </c>
      <c r="K53" s="55">
        <v>0</v>
      </c>
      <c r="L53" s="57">
        <v>9</v>
      </c>
      <c r="M53" s="55">
        <v>100</v>
      </c>
      <c r="N53" s="57">
        <v>0</v>
      </c>
      <c r="O53" s="55">
        <v>0</v>
      </c>
      <c r="P53" s="58">
        <v>0</v>
      </c>
      <c r="Q53" s="59">
        <v>0</v>
      </c>
      <c r="R53" s="63">
        <v>0</v>
      </c>
      <c r="S53" s="59">
        <v>0</v>
      </c>
      <c r="T53" s="67">
        <v>306</v>
      </c>
      <c r="U53" s="68">
        <v>100</v>
      </c>
      <c r="V53" s="69"/>
    </row>
    <row r="54" spans="1:24" s="20" customFormat="1" ht="15" customHeight="1" x14ac:dyDescent="0.2">
      <c r="A54" s="19" t="s">
        <v>17</v>
      </c>
      <c r="B54" s="21" t="s">
        <v>65</v>
      </c>
      <c r="C54" s="22">
        <v>67</v>
      </c>
      <c r="D54" s="31">
        <v>0</v>
      </c>
      <c r="E54" s="24">
        <v>0</v>
      </c>
      <c r="F54" s="25">
        <v>1</v>
      </c>
      <c r="G54" s="34">
        <v>1.4924999999999999</v>
      </c>
      <c r="H54" s="30">
        <v>0</v>
      </c>
      <c r="I54" s="34">
        <v>0</v>
      </c>
      <c r="J54" s="25">
        <v>57</v>
      </c>
      <c r="K54" s="24">
        <v>85.075000000000003</v>
      </c>
      <c r="L54" s="25">
        <v>8</v>
      </c>
      <c r="M54" s="24">
        <v>11.94</v>
      </c>
      <c r="N54" s="25">
        <v>0</v>
      </c>
      <c r="O54" s="24">
        <v>0</v>
      </c>
      <c r="P54" s="32">
        <v>1</v>
      </c>
      <c r="Q54" s="27">
        <v>1.4924999999999999</v>
      </c>
      <c r="R54" s="23">
        <v>0</v>
      </c>
      <c r="S54" s="27">
        <v>0</v>
      </c>
      <c r="T54" s="28">
        <v>1971</v>
      </c>
      <c r="U54" s="29">
        <v>100</v>
      </c>
      <c r="V54" s="70"/>
    </row>
    <row r="55" spans="1:24" s="20" customFormat="1" ht="15" customHeight="1" x14ac:dyDescent="0.2">
      <c r="A55" s="19" t="s">
        <v>17</v>
      </c>
      <c r="B55" s="61" t="s">
        <v>66</v>
      </c>
      <c r="C55" s="53">
        <v>151</v>
      </c>
      <c r="D55" s="54">
        <v>1</v>
      </c>
      <c r="E55" s="55">
        <v>0.66200000000000003</v>
      </c>
      <c r="F55" s="56">
        <v>0</v>
      </c>
      <c r="G55" s="55">
        <v>0</v>
      </c>
      <c r="H55" s="57">
        <v>37</v>
      </c>
      <c r="I55" s="55">
        <v>24.503299999999999</v>
      </c>
      <c r="J55" s="57">
        <v>6</v>
      </c>
      <c r="K55" s="55">
        <v>3.9740000000000002</v>
      </c>
      <c r="L55" s="56">
        <v>104</v>
      </c>
      <c r="M55" s="55">
        <v>68.873999999999995</v>
      </c>
      <c r="N55" s="56">
        <v>0</v>
      </c>
      <c r="O55" s="55">
        <v>0</v>
      </c>
      <c r="P55" s="62">
        <v>3</v>
      </c>
      <c r="Q55" s="59">
        <v>1.9867999999999999</v>
      </c>
      <c r="R55" s="54">
        <v>4</v>
      </c>
      <c r="S55" s="59">
        <v>2.649</v>
      </c>
      <c r="T55" s="67">
        <v>2305</v>
      </c>
      <c r="U55" s="68">
        <v>100</v>
      </c>
      <c r="V55" s="69"/>
    </row>
    <row r="56" spans="1:24" s="20" customFormat="1" ht="15" customHeight="1" x14ac:dyDescent="0.2">
      <c r="A56" s="19" t="s">
        <v>17</v>
      </c>
      <c r="B56" s="21" t="s">
        <v>67</v>
      </c>
      <c r="C56" s="22">
        <v>3</v>
      </c>
      <c r="D56" s="23">
        <v>0</v>
      </c>
      <c r="E56" s="24">
        <v>0</v>
      </c>
      <c r="F56" s="25">
        <v>0</v>
      </c>
      <c r="G56" s="24">
        <v>0</v>
      </c>
      <c r="H56" s="25">
        <v>0</v>
      </c>
      <c r="I56" s="24">
        <v>0</v>
      </c>
      <c r="J56" s="30">
        <v>0</v>
      </c>
      <c r="K56" s="24">
        <v>0</v>
      </c>
      <c r="L56" s="25">
        <v>3</v>
      </c>
      <c r="M56" s="24">
        <v>100</v>
      </c>
      <c r="N56" s="30">
        <v>0</v>
      </c>
      <c r="O56" s="24">
        <v>0</v>
      </c>
      <c r="P56" s="26">
        <v>0</v>
      </c>
      <c r="Q56" s="27">
        <v>0</v>
      </c>
      <c r="R56" s="31">
        <v>0</v>
      </c>
      <c r="S56" s="27">
        <v>0</v>
      </c>
      <c r="T56" s="28">
        <v>720</v>
      </c>
      <c r="U56" s="29">
        <v>100</v>
      </c>
      <c r="V56" s="70"/>
    </row>
    <row r="57" spans="1:24" s="20" customFormat="1" ht="15" customHeight="1" x14ac:dyDescent="0.2">
      <c r="A57" s="19" t="s">
        <v>17</v>
      </c>
      <c r="B57" s="61" t="s">
        <v>68</v>
      </c>
      <c r="C57" s="53">
        <v>31</v>
      </c>
      <c r="D57" s="54">
        <v>3</v>
      </c>
      <c r="E57" s="55">
        <v>9.6769999999999996</v>
      </c>
      <c r="F57" s="57">
        <v>0</v>
      </c>
      <c r="G57" s="55">
        <v>0</v>
      </c>
      <c r="H57" s="56">
        <v>1</v>
      </c>
      <c r="I57" s="55">
        <v>3.2258</v>
      </c>
      <c r="J57" s="56">
        <v>12</v>
      </c>
      <c r="K57" s="55">
        <v>38.71</v>
      </c>
      <c r="L57" s="56">
        <v>12</v>
      </c>
      <c r="M57" s="55">
        <v>38.71</v>
      </c>
      <c r="N57" s="56">
        <v>0</v>
      </c>
      <c r="O57" s="55">
        <v>0</v>
      </c>
      <c r="P57" s="62">
        <v>3</v>
      </c>
      <c r="Q57" s="59">
        <v>9.6774000000000004</v>
      </c>
      <c r="R57" s="63">
        <v>0</v>
      </c>
      <c r="S57" s="59">
        <v>0</v>
      </c>
      <c r="T57" s="67">
        <v>2232</v>
      </c>
      <c r="U57" s="68">
        <v>100</v>
      </c>
      <c r="V57" s="69"/>
    </row>
    <row r="58" spans="1:24" s="20" customFormat="1" ht="15" customHeight="1" thickBot="1" x14ac:dyDescent="0.25">
      <c r="A58" s="19" t="s">
        <v>17</v>
      </c>
      <c r="B58" s="35" t="s">
        <v>69</v>
      </c>
      <c r="C58" s="65">
        <v>2</v>
      </c>
      <c r="D58" s="66">
        <v>0</v>
      </c>
      <c r="E58" s="37">
        <v>0</v>
      </c>
      <c r="F58" s="38">
        <v>0</v>
      </c>
      <c r="G58" s="37">
        <v>0</v>
      </c>
      <c r="H58" s="39">
        <v>1</v>
      </c>
      <c r="I58" s="37">
        <v>50</v>
      </c>
      <c r="J58" s="38">
        <v>1</v>
      </c>
      <c r="K58" s="37">
        <v>50</v>
      </c>
      <c r="L58" s="38">
        <v>0</v>
      </c>
      <c r="M58" s="37">
        <v>0</v>
      </c>
      <c r="N58" s="38">
        <v>0</v>
      </c>
      <c r="O58" s="37">
        <v>0</v>
      </c>
      <c r="P58" s="40">
        <v>0</v>
      </c>
      <c r="Q58" s="41">
        <v>0</v>
      </c>
      <c r="R58" s="36">
        <v>0</v>
      </c>
      <c r="S58" s="41">
        <v>0</v>
      </c>
      <c r="T58" s="42">
        <v>365</v>
      </c>
      <c r="U58" s="43">
        <v>100</v>
      </c>
      <c r="V58" s="72"/>
    </row>
    <row r="59" spans="1:24" s="20" customFormat="1" ht="15" customHeight="1" x14ac:dyDescent="0.2">
      <c r="A59" s="19"/>
      <c r="B59" s="21"/>
      <c r="C59" s="30"/>
      <c r="D59" s="30"/>
      <c r="E59" s="73"/>
      <c r="F59" s="25"/>
      <c r="G59" s="73"/>
      <c r="H59" s="30"/>
      <c r="I59" s="73"/>
      <c r="J59" s="25"/>
      <c r="K59" s="73"/>
      <c r="L59" s="25"/>
      <c r="M59" s="73"/>
      <c r="N59" s="25"/>
      <c r="O59" s="73"/>
      <c r="P59" s="30"/>
      <c r="Q59" s="73"/>
      <c r="R59" s="25"/>
      <c r="S59" s="73"/>
      <c r="T59" s="74"/>
      <c r="U59" s="70"/>
      <c r="V59" s="70"/>
    </row>
    <row r="60" spans="1:24" s="45" customFormat="1" ht="15" customHeight="1" x14ac:dyDescent="0.2">
      <c r="A60" s="47"/>
      <c r="B60" s="51" t="s">
        <v>72</v>
      </c>
      <c r="C60" s="44"/>
      <c r="D60" s="44"/>
      <c r="E60" s="44"/>
      <c r="F60" s="44"/>
      <c r="G60" s="44"/>
      <c r="H60" s="44"/>
      <c r="I60" s="44"/>
      <c r="J60" s="44"/>
      <c r="K60" s="44"/>
      <c r="L60" s="44"/>
      <c r="M60" s="44"/>
      <c r="N60" s="44"/>
      <c r="O60" s="44"/>
      <c r="P60" s="44"/>
      <c r="Q60" s="44"/>
      <c r="R60" s="49"/>
      <c r="S60" s="50"/>
      <c r="T60" s="44"/>
      <c r="U60" s="44"/>
      <c r="V60" s="44"/>
    </row>
    <row r="61" spans="1:24" s="45" customFormat="1" ht="15" customHeight="1" x14ac:dyDescent="0.2">
      <c r="A61" s="47"/>
      <c r="B61" s="48" t="str">
        <f>CONCATENATE("NOTE: Table reads (for US Totals):  Of all ",IF(ISTEXT(C7),LEFT(C7,3),TEXT(C7,"#,##0"))," public school male students ", A7, ", ", IF(ISTEXT(D7),LEFT(D7,3),TEXT(D7,"#,##0"))," (", TEXT(E7,"0.0"),"%) were American Indian or Alaska Native.")</f>
        <v>NOTE: Table reads (for US Totals):  Of all 2,173 public school male students served under IDEA subjected to mechanical restraint, 33 (1.5%) were American Indian or Alaska Native.</v>
      </c>
      <c r="C61" s="44"/>
      <c r="D61" s="44"/>
      <c r="E61" s="44"/>
      <c r="F61" s="44"/>
      <c r="G61" s="44"/>
      <c r="H61" s="44"/>
      <c r="I61" s="44"/>
      <c r="J61" s="44"/>
      <c r="K61" s="44"/>
      <c r="L61" s="44"/>
      <c r="M61" s="44"/>
      <c r="N61" s="44"/>
      <c r="O61" s="44"/>
      <c r="P61" s="44"/>
      <c r="Q61" s="44"/>
      <c r="R61" s="44"/>
      <c r="S61" s="44"/>
      <c r="T61" s="49"/>
      <c r="U61" s="50"/>
      <c r="V61" s="50"/>
    </row>
    <row r="62" spans="1:24" s="20" customFormat="1" ht="15" customHeight="1" x14ac:dyDescent="0.2">
      <c r="A62" s="19"/>
      <c r="B62" s="107" t="s">
        <v>70</v>
      </c>
      <c r="C62" s="107"/>
      <c r="D62" s="107"/>
      <c r="E62" s="107"/>
      <c r="F62" s="107"/>
      <c r="G62" s="107"/>
      <c r="H62" s="107"/>
      <c r="I62" s="107"/>
      <c r="J62" s="107"/>
      <c r="K62" s="107"/>
      <c r="L62" s="107"/>
      <c r="M62" s="107"/>
      <c r="N62" s="107"/>
      <c r="O62" s="107"/>
      <c r="P62" s="107"/>
      <c r="Q62" s="107"/>
      <c r="R62" s="107"/>
      <c r="S62" s="107"/>
      <c r="T62" s="107"/>
      <c r="U62" s="107"/>
      <c r="V62" s="107"/>
      <c r="W62" s="107"/>
      <c r="X62" s="107"/>
    </row>
    <row r="63" spans="1:24" s="45" customFormat="1" ht="14.1" customHeight="1" x14ac:dyDescent="0.2">
      <c r="B63" s="107" t="s">
        <v>73</v>
      </c>
      <c r="C63" s="107"/>
      <c r="D63" s="107"/>
      <c r="E63" s="107"/>
      <c r="F63" s="107"/>
      <c r="G63" s="107"/>
      <c r="H63" s="107"/>
      <c r="I63" s="107"/>
      <c r="J63" s="107"/>
      <c r="K63" s="107"/>
      <c r="L63" s="107"/>
      <c r="M63" s="107"/>
      <c r="N63" s="107"/>
      <c r="O63" s="107"/>
      <c r="P63" s="107"/>
      <c r="Q63" s="107"/>
      <c r="R63" s="107"/>
      <c r="S63" s="107"/>
      <c r="T63" s="107"/>
      <c r="U63" s="107"/>
      <c r="V63" s="107"/>
      <c r="W63" s="107"/>
      <c r="X63" s="107"/>
    </row>
    <row r="64" spans="1:24" s="45" customFormat="1" ht="15" customHeight="1" x14ac:dyDescent="0.2">
      <c r="A64" s="47"/>
      <c r="B64" s="44"/>
      <c r="C64" s="44"/>
      <c r="D64" s="44"/>
      <c r="E64" s="44"/>
      <c r="F64" s="44"/>
      <c r="G64" s="44"/>
      <c r="H64" s="44"/>
      <c r="I64" s="44"/>
      <c r="J64" s="44"/>
      <c r="K64" s="44"/>
      <c r="L64" s="44"/>
      <c r="M64" s="44"/>
      <c r="N64" s="44"/>
      <c r="O64" s="44"/>
      <c r="P64" s="44"/>
      <c r="Q64" s="44"/>
      <c r="R64" s="49"/>
      <c r="S64" s="50"/>
      <c r="T64" s="44"/>
      <c r="U64" s="44"/>
      <c r="V64" s="44"/>
    </row>
    <row r="65" spans="1:24" s="45" customFormat="1" ht="15" customHeight="1" x14ac:dyDescent="0.2">
      <c r="A65" s="47"/>
      <c r="B65" s="44"/>
      <c r="C65" s="44"/>
      <c r="D65" s="44"/>
      <c r="E65" s="44"/>
      <c r="F65" s="44"/>
      <c r="G65" s="44"/>
      <c r="H65" s="44"/>
      <c r="I65" s="44"/>
      <c r="J65" s="44"/>
      <c r="K65" s="44"/>
      <c r="L65" s="44"/>
      <c r="M65" s="44"/>
      <c r="N65" s="44"/>
      <c r="O65" s="44"/>
      <c r="P65" s="44"/>
      <c r="Q65" s="44"/>
      <c r="R65" s="49"/>
      <c r="S65" s="50"/>
      <c r="T65" s="44"/>
      <c r="U65" s="44"/>
      <c r="V65" s="44"/>
    </row>
    <row r="66" spans="1:24" s="45" customFormat="1" ht="15" customHeight="1" x14ac:dyDescent="0.2">
      <c r="A66" s="47"/>
      <c r="B66" s="1"/>
      <c r="C66" s="1"/>
      <c r="D66" s="1"/>
      <c r="E66" s="1"/>
      <c r="F66" s="1"/>
      <c r="G66" s="1"/>
      <c r="H66" s="1"/>
      <c r="I66" s="1"/>
      <c r="J66" s="1"/>
      <c r="K66" s="1"/>
      <c r="L66" s="1"/>
      <c r="M66" s="1"/>
      <c r="N66" s="1"/>
      <c r="O66" s="1"/>
      <c r="P66" s="1"/>
      <c r="Q66" s="1"/>
      <c r="R66" s="3"/>
      <c r="S66" s="4"/>
      <c r="T66" s="1"/>
      <c r="U66" s="1"/>
      <c r="V66" s="1"/>
      <c r="W66" s="5"/>
      <c r="X66" s="5"/>
    </row>
  </sheetData>
  <sortState ref="A8:U58">
    <sortCondition ref="B8:B58"/>
  </sortState>
  <mergeCells count="15">
    <mergeCell ref="B62:X62"/>
    <mergeCell ref="B63:X63"/>
    <mergeCell ref="B4:B5"/>
    <mergeCell ref="R4:S5"/>
    <mergeCell ref="T4:T5"/>
    <mergeCell ref="C4:C5"/>
    <mergeCell ref="N5:O5"/>
    <mergeCell ref="P5:Q5"/>
    <mergeCell ref="D4:Q4"/>
    <mergeCell ref="D5:E5"/>
    <mergeCell ref="F5:G5"/>
    <mergeCell ref="H5:I5"/>
    <mergeCell ref="J5:K5"/>
    <mergeCell ref="L5:M5"/>
    <mergeCell ref="U4:V5"/>
  </mergeCells>
  <phoneticPr fontId="19"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66"/>
  <sheetViews>
    <sheetView showGridLines="0" zoomScale="80" zoomScaleNormal="80" workbookViewId="0"/>
  </sheetViews>
  <sheetFormatPr defaultColWidth="12.1640625" defaultRowHeight="15" customHeight="1" x14ac:dyDescent="0.2"/>
  <cols>
    <col min="1" max="1" width="3.33203125" style="8" customWidth="1"/>
    <col min="2" max="2" width="21.83203125" style="1" customWidth="1"/>
    <col min="3" max="17" width="14.83203125" style="1" customWidth="1"/>
    <col min="18" max="18" width="14.83203125" style="3" customWidth="1"/>
    <col min="19" max="19" width="14.83203125" style="4" customWidth="1"/>
    <col min="20" max="21" width="14.83203125" style="1" customWidth="1"/>
    <col min="22" max="22" width="1.6640625" style="1" customWidth="1"/>
    <col min="23" max="23" width="2.1640625" style="5" customWidth="1"/>
    <col min="24" max="16384" width="12.1640625" style="5"/>
  </cols>
  <sheetData>
    <row r="2" spans="1:22" s="2" customFormat="1" ht="15" customHeight="1" x14ac:dyDescent="0.25">
      <c r="A2" s="7"/>
      <c r="B2" s="81" t="str">
        <f>CONCATENATE("Number and percentage of public school female students ",A7, ", by race/ethnicity and English proficiency, by state: School Year 2015-16")</f>
        <v>Number and percentage of public school female students served under IDEA subjected to mechanical restraint, by race/ethnicity and English proficiency, by state: School Year 2015-16</v>
      </c>
      <c r="C2" s="81"/>
      <c r="D2" s="81"/>
      <c r="E2" s="81"/>
      <c r="F2" s="81"/>
      <c r="G2" s="81"/>
      <c r="H2" s="81"/>
      <c r="I2" s="81"/>
      <c r="J2" s="81"/>
      <c r="K2" s="81"/>
      <c r="L2" s="81"/>
      <c r="M2" s="81"/>
      <c r="N2" s="81"/>
      <c r="O2" s="81"/>
      <c r="P2" s="81"/>
      <c r="Q2" s="81"/>
      <c r="R2" s="81"/>
      <c r="S2" s="81"/>
    </row>
    <row r="3" spans="1:22" s="1" customFormat="1" ht="15" customHeight="1" thickBot="1" x14ac:dyDescent="0.3">
      <c r="A3" s="6"/>
      <c r="B3" s="76"/>
      <c r="C3" s="77"/>
      <c r="D3" s="77"/>
      <c r="E3" s="77"/>
      <c r="F3" s="77"/>
      <c r="G3" s="77"/>
      <c r="H3" s="77"/>
      <c r="I3" s="77"/>
      <c r="J3" s="77"/>
      <c r="K3" s="77"/>
      <c r="L3" s="77"/>
      <c r="M3" s="77"/>
      <c r="N3" s="77"/>
      <c r="O3" s="77"/>
      <c r="P3" s="77"/>
      <c r="Q3" s="77"/>
      <c r="R3" s="77"/>
      <c r="S3" s="3"/>
      <c r="T3" s="77"/>
      <c r="U3" s="77"/>
      <c r="V3" s="77"/>
    </row>
    <row r="4" spans="1:22" s="10" customFormat="1" ht="24.95" customHeight="1" x14ac:dyDescent="0.2">
      <c r="A4" s="9"/>
      <c r="B4" s="100" t="s">
        <v>0</v>
      </c>
      <c r="C4" s="102" t="s">
        <v>12</v>
      </c>
      <c r="D4" s="104" t="s">
        <v>10</v>
      </c>
      <c r="E4" s="105"/>
      <c r="F4" s="105"/>
      <c r="G4" s="105"/>
      <c r="H4" s="105"/>
      <c r="I4" s="105"/>
      <c r="J4" s="105"/>
      <c r="K4" s="105"/>
      <c r="L4" s="105"/>
      <c r="M4" s="105"/>
      <c r="N4" s="105"/>
      <c r="O4" s="105"/>
      <c r="P4" s="105"/>
      <c r="Q4" s="106"/>
      <c r="R4" s="96" t="s">
        <v>13</v>
      </c>
      <c r="S4" s="97"/>
      <c r="T4" s="87" t="s">
        <v>16</v>
      </c>
      <c r="U4" s="89" t="s">
        <v>14</v>
      </c>
      <c r="V4" s="108"/>
    </row>
    <row r="5" spans="1:22"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88"/>
      <c r="U5" s="109"/>
      <c r="V5" s="110"/>
    </row>
    <row r="6" spans="1:22"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4" t="s">
        <v>8</v>
      </c>
      <c r="S6" s="16" t="s">
        <v>9</v>
      </c>
      <c r="T6" s="17"/>
      <c r="U6" s="18"/>
      <c r="V6" s="71"/>
    </row>
    <row r="7" spans="1:22" s="20" customFormat="1" ht="15" customHeight="1" x14ac:dyDescent="0.2">
      <c r="A7" s="19" t="s">
        <v>18</v>
      </c>
      <c r="B7" s="52" t="s">
        <v>11</v>
      </c>
      <c r="C7" s="53">
        <v>610</v>
      </c>
      <c r="D7" s="54">
        <v>13</v>
      </c>
      <c r="E7" s="55">
        <v>2.1311</v>
      </c>
      <c r="F7" s="56">
        <v>4</v>
      </c>
      <c r="G7" s="55">
        <v>0.65573999999999999</v>
      </c>
      <c r="H7" s="56">
        <v>176</v>
      </c>
      <c r="I7" s="55">
        <v>28.852</v>
      </c>
      <c r="J7" s="56">
        <v>198</v>
      </c>
      <c r="K7" s="55">
        <v>32.459000000000003</v>
      </c>
      <c r="L7" s="56">
        <v>193</v>
      </c>
      <c r="M7" s="55">
        <v>31.638999999999999</v>
      </c>
      <c r="N7" s="57">
        <v>1</v>
      </c>
      <c r="O7" s="55">
        <v>0.16392999999999999</v>
      </c>
      <c r="P7" s="58">
        <v>25</v>
      </c>
      <c r="Q7" s="59">
        <v>4.0983999999999998</v>
      </c>
      <c r="R7" s="60">
        <v>48</v>
      </c>
      <c r="S7" s="59">
        <v>7.8689</v>
      </c>
      <c r="T7" s="67">
        <v>96360</v>
      </c>
      <c r="U7" s="68">
        <v>97.787000000000006</v>
      </c>
      <c r="V7" s="69"/>
    </row>
    <row r="8" spans="1:22" s="20" customFormat="1" ht="15" customHeight="1" x14ac:dyDescent="0.2">
      <c r="A8" s="19" t="s">
        <v>17</v>
      </c>
      <c r="B8" s="21" t="s">
        <v>20</v>
      </c>
      <c r="C8" s="22">
        <v>2</v>
      </c>
      <c r="D8" s="23">
        <v>0</v>
      </c>
      <c r="E8" s="24">
        <v>0</v>
      </c>
      <c r="F8" s="25">
        <v>0</v>
      </c>
      <c r="G8" s="24">
        <v>0</v>
      </c>
      <c r="H8" s="30">
        <v>0</v>
      </c>
      <c r="I8" s="24">
        <v>0</v>
      </c>
      <c r="J8" s="25">
        <v>1</v>
      </c>
      <c r="K8" s="24">
        <v>50</v>
      </c>
      <c r="L8" s="25">
        <v>1</v>
      </c>
      <c r="M8" s="24">
        <v>50</v>
      </c>
      <c r="N8" s="25">
        <v>0</v>
      </c>
      <c r="O8" s="24">
        <v>0</v>
      </c>
      <c r="P8" s="32">
        <v>0</v>
      </c>
      <c r="Q8" s="27">
        <v>0</v>
      </c>
      <c r="R8" s="23">
        <v>0</v>
      </c>
      <c r="S8" s="27">
        <v>0</v>
      </c>
      <c r="T8" s="28">
        <v>1400</v>
      </c>
      <c r="U8" s="29">
        <v>100</v>
      </c>
      <c r="V8" s="70"/>
    </row>
    <row r="9" spans="1:22" s="20" customFormat="1" ht="15" customHeight="1" x14ac:dyDescent="0.2">
      <c r="A9" s="19" t="s">
        <v>17</v>
      </c>
      <c r="B9" s="61" t="s">
        <v>19</v>
      </c>
      <c r="C9" s="53">
        <v>0</v>
      </c>
      <c r="D9" s="54">
        <v>0</v>
      </c>
      <c r="E9" s="55">
        <v>0</v>
      </c>
      <c r="F9" s="56">
        <v>0</v>
      </c>
      <c r="G9" s="55">
        <v>0</v>
      </c>
      <c r="H9" s="56">
        <v>0</v>
      </c>
      <c r="I9" s="55">
        <v>0</v>
      </c>
      <c r="J9" s="57">
        <v>0</v>
      </c>
      <c r="K9" s="55">
        <v>0</v>
      </c>
      <c r="L9" s="57">
        <v>0</v>
      </c>
      <c r="M9" s="55">
        <v>0</v>
      </c>
      <c r="N9" s="56">
        <v>0</v>
      </c>
      <c r="O9" s="55">
        <v>0</v>
      </c>
      <c r="P9" s="62">
        <v>0</v>
      </c>
      <c r="Q9" s="59">
        <v>0</v>
      </c>
      <c r="R9" s="63">
        <v>0</v>
      </c>
      <c r="S9" s="59">
        <v>0</v>
      </c>
      <c r="T9" s="67">
        <v>503</v>
      </c>
      <c r="U9" s="68">
        <v>100</v>
      </c>
      <c r="V9" s="69"/>
    </row>
    <row r="10" spans="1:22" s="20" customFormat="1" ht="15" customHeight="1" x14ac:dyDescent="0.2">
      <c r="A10" s="19" t="s">
        <v>17</v>
      </c>
      <c r="B10" s="21" t="s">
        <v>22</v>
      </c>
      <c r="C10" s="22">
        <v>0</v>
      </c>
      <c r="D10" s="31">
        <v>0</v>
      </c>
      <c r="E10" s="24">
        <v>0</v>
      </c>
      <c r="F10" s="25">
        <v>0</v>
      </c>
      <c r="G10" s="24">
        <v>0</v>
      </c>
      <c r="H10" s="30">
        <v>0</v>
      </c>
      <c r="I10" s="24">
        <v>0</v>
      </c>
      <c r="J10" s="25">
        <v>0</v>
      </c>
      <c r="K10" s="24">
        <v>0</v>
      </c>
      <c r="L10" s="30">
        <v>0</v>
      </c>
      <c r="M10" s="24">
        <v>0</v>
      </c>
      <c r="N10" s="30">
        <v>0</v>
      </c>
      <c r="O10" s="24">
        <v>0</v>
      </c>
      <c r="P10" s="26">
        <v>0</v>
      </c>
      <c r="Q10" s="27">
        <v>0</v>
      </c>
      <c r="R10" s="31">
        <v>0</v>
      </c>
      <c r="S10" s="27">
        <v>0</v>
      </c>
      <c r="T10" s="28">
        <v>1977</v>
      </c>
      <c r="U10" s="29">
        <v>100</v>
      </c>
      <c r="V10" s="70"/>
    </row>
    <row r="11" spans="1:22" s="20" customFormat="1" ht="15" customHeight="1" x14ac:dyDescent="0.2">
      <c r="A11" s="19" t="s">
        <v>17</v>
      </c>
      <c r="B11" s="61" t="s">
        <v>21</v>
      </c>
      <c r="C11" s="53">
        <v>6</v>
      </c>
      <c r="D11" s="54">
        <v>0</v>
      </c>
      <c r="E11" s="55">
        <v>0</v>
      </c>
      <c r="F11" s="57">
        <v>0</v>
      </c>
      <c r="G11" s="55">
        <v>0</v>
      </c>
      <c r="H11" s="56">
        <v>1</v>
      </c>
      <c r="I11" s="55">
        <v>16.667000000000002</v>
      </c>
      <c r="J11" s="56">
        <v>2</v>
      </c>
      <c r="K11" s="55">
        <v>33.332999999999998</v>
      </c>
      <c r="L11" s="56">
        <v>3</v>
      </c>
      <c r="M11" s="55">
        <v>50</v>
      </c>
      <c r="N11" s="56">
        <v>0</v>
      </c>
      <c r="O11" s="55">
        <v>0</v>
      </c>
      <c r="P11" s="62">
        <v>0</v>
      </c>
      <c r="Q11" s="59">
        <v>0</v>
      </c>
      <c r="R11" s="63">
        <v>1</v>
      </c>
      <c r="S11" s="59">
        <v>16.666699999999999</v>
      </c>
      <c r="T11" s="67">
        <v>1092</v>
      </c>
      <c r="U11" s="68">
        <v>100</v>
      </c>
      <c r="V11" s="69"/>
    </row>
    <row r="12" spans="1:22" s="20" customFormat="1" ht="15" customHeight="1" x14ac:dyDescent="0.2">
      <c r="A12" s="19" t="s">
        <v>17</v>
      </c>
      <c r="B12" s="21" t="s">
        <v>23</v>
      </c>
      <c r="C12" s="22">
        <v>13</v>
      </c>
      <c r="D12" s="23">
        <v>1</v>
      </c>
      <c r="E12" s="24">
        <v>7.6923000000000004</v>
      </c>
      <c r="F12" s="30">
        <v>1</v>
      </c>
      <c r="G12" s="24">
        <v>7.69231</v>
      </c>
      <c r="H12" s="25">
        <v>4</v>
      </c>
      <c r="I12" s="24">
        <v>30.768999999999998</v>
      </c>
      <c r="J12" s="25">
        <v>5</v>
      </c>
      <c r="K12" s="24">
        <v>38.462000000000003</v>
      </c>
      <c r="L12" s="25">
        <v>2</v>
      </c>
      <c r="M12" s="24">
        <v>15.385</v>
      </c>
      <c r="N12" s="30">
        <v>0</v>
      </c>
      <c r="O12" s="24">
        <v>0</v>
      </c>
      <c r="P12" s="32">
        <v>0</v>
      </c>
      <c r="Q12" s="27">
        <v>0</v>
      </c>
      <c r="R12" s="31">
        <v>0</v>
      </c>
      <c r="S12" s="27">
        <v>0</v>
      </c>
      <c r="T12" s="28">
        <v>10138</v>
      </c>
      <c r="U12" s="29">
        <v>100</v>
      </c>
      <c r="V12" s="70"/>
    </row>
    <row r="13" spans="1:22" s="20" customFormat="1" ht="15" customHeight="1" x14ac:dyDescent="0.2">
      <c r="A13" s="19" t="s">
        <v>17</v>
      </c>
      <c r="B13" s="61" t="s">
        <v>24</v>
      </c>
      <c r="C13" s="53">
        <v>1</v>
      </c>
      <c r="D13" s="54">
        <v>0</v>
      </c>
      <c r="E13" s="55">
        <v>0</v>
      </c>
      <c r="F13" s="57">
        <v>0</v>
      </c>
      <c r="G13" s="55">
        <v>0</v>
      </c>
      <c r="H13" s="56">
        <v>1</v>
      </c>
      <c r="I13" s="55">
        <v>100</v>
      </c>
      <c r="J13" s="57">
        <v>0</v>
      </c>
      <c r="K13" s="55">
        <v>0</v>
      </c>
      <c r="L13" s="56">
        <v>0</v>
      </c>
      <c r="M13" s="55">
        <v>0</v>
      </c>
      <c r="N13" s="56">
        <v>0</v>
      </c>
      <c r="O13" s="55">
        <v>0</v>
      </c>
      <c r="P13" s="58">
        <v>0</v>
      </c>
      <c r="Q13" s="59">
        <v>0</v>
      </c>
      <c r="R13" s="54">
        <v>0</v>
      </c>
      <c r="S13" s="59">
        <v>0</v>
      </c>
      <c r="T13" s="67">
        <v>1868</v>
      </c>
      <c r="U13" s="68">
        <v>100</v>
      </c>
      <c r="V13" s="69"/>
    </row>
    <row r="14" spans="1:22" s="20" customFormat="1" ht="15" customHeight="1" x14ac:dyDescent="0.2">
      <c r="A14" s="19" t="s">
        <v>17</v>
      </c>
      <c r="B14" s="21" t="s">
        <v>25</v>
      </c>
      <c r="C14" s="33">
        <v>1</v>
      </c>
      <c r="D14" s="23">
        <v>0</v>
      </c>
      <c r="E14" s="24">
        <v>0</v>
      </c>
      <c r="F14" s="25">
        <v>0</v>
      </c>
      <c r="G14" s="24">
        <v>0</v>
      </c>
      <c r="H14" s="30">
        <v>0</v>
      </c>
      <c r="I14" s="24">
        <v>0</v>
      </c>
      <c r="J14" s="30">
        <v>0</v>
      </c>
      <c r="K14" s="24">
        <v>0</v>
      </c>
      <c r="L14" s="30">
        <v>1</v>
      </c>
      <c r="M14" s="24">
        <v>100</v>
      </c>
      <c r="N14" s="25">
        <v>0</v>
      </c>
      <c r="O14" s="24">
        <v>0</v>
      </c>
      <c r="P14" s="26">
        <v>0</v>
      </c>
      <c r="Q14" s="27">
        <v>0</v>
      </c>
      <c r="R14" s="31">
        <v>0</v>
      </c>
      <c r="S14" s="27">
        <v>0</v>
      </c>
      <c r="T14" s="28">
        <v>1238</v>
      </c>
      <c r="U14" s="29">
        <v>100</v>
      </c>
      <c r="V14" s="70"/>
    </row>
    <row r="15" spans="1:22" s="20" customFormat="1" ht="15" customHeight="1" x14ac:dyDescent="0.2">
      <c r="A15" s="19" t="s">
        <v>17</v>
      </c>
      <c r="B15" s="61" t="s">
        <v>27</v>
      </c>
      <c r="C15" s="64">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67">
        <v>235</v>
      </c>
      <c r="U15" s="68">
        <v>100</v>
      </c>
      <c r="V15" s="69"/>
    </row>
    <row r="16" spans="1:22" s="20" customFormat="1" ht="15" customHeight="1" x14ac:dyDescent="0.2">
      <c r="A16" s="19" t="s">
        <v>17</v>
      </c>
      <c r="B16" s="21" t="s">
        <v>26</v>
      </c>
      <c r="C16" s="33">
        <v>0</v>
      </c>
      <c r="D16" s="31">
        <v>0</v>
      </c>
      <c r="E16" s="24">
        <v>0</v>
      </c>
      <c r="F16" s="30">
        <v>0</v>
      </c>
      <c r="G16" s="24">
        <v>0</v>
      </c>
      <c r="H16" s="25">
        <v>0</v>
      </c>
      <c r="I16" s="24">
        <v>0</v>
      </c>
      <c r="J16" s="30">
        <v>0</v>
      </c>
      <c r="K16" s="24">
        <v>0</v>
      </c>
      <c r="L16" s="25">
        <v>0</v>
      </c>
      <c r="M16" s="24">
        <v>0</v>
      </c>
      <c r="N16" s="30">
        <v>0</v>
      </c>
      <c r="O16" s="24">
        <v>0</v>
      </c>
      <c r="P16" s="26">
        <v>0</v>
      </c>
      <c r="Q16" s="27">
        <v>0</v>
      </c>
      <c r="R16" s="23">
        <v>0</v>
      </c>
      <c r="S16" s="27">
        <v>0</v>
      </c>
      <c r="T16" s="28">
        <v>221</v>
      </c>
      <c r="U16" s="29">
        <v>100</v>
      </c>
      <c r="V16" s="70"/>
    </row>
    <row r="17" spans="1:22" s="20" customFormat="1" ht="15" customHeight="1" x14ac:dyDescent="0.2">
      <c r="A17" s="19" t="s">
        <v>17</v>
      </c>
      <c r="B17" s="61" t="s">
        <v>28</v>
      </c>
      <c r="C17" s="53">
        <v>10</v>
      </c>
      <c r="D17" s="54">
        <v>0</v>
      </c>
      <c r="E17" s="55">
        <v>0</v>
      </c>
      <c r="F17" s="57">
        <v>0</v>
      </c>
      <c r="G17" s="55">
        <v>0</v>
      </c>
      <c r="H17" s="56">
        <v>1</v>
      </c>
      <c r="I17" s="55">
        <v>10</v>
      </c>
      <c r="J17" s="57">
        <v>0</v>
      </c>
      <c r="K17" s="55">
        <v>0</v>
      </c>
      <c r="L17" s="57">
        <v>9</v>
      </c>
      <c r="M17" s="55">
        <v>90</v>
      </c>
      <c r="N17" s="57">
        <v>0</v>
      </c>
      <c r="O17" s="55">
        <v>0</v>
      </c>
      <c r="P17" s="62">
        <v>0</v>
      </c>
      <c r="Q17" s="59">
        <v>0</v>
      </c>
      <c r="R17" s="54">
        <v>0</v>
      </c>
      <c r="S17" s="59">
        <v>0</v>
      </c>
      <c r="T17" s="67">
        <v>3952</v>
      </c>
      <c r="U17" s="68">
        <v>100</v>
      </c>
      <c r="V17" s="69"/>
    </row>
    <row r="18" spans="1:22" s="20" customFormat="1" ht="15" customHeight="1" x14ac:dyDescent="0.2">
      <c r="A18" s="19" t="s">
        <v>17</v>
      </c>
      <c r="B18" s="21" t="s">
        <v>29</v>
      </c>
      <c r="C18" s="22">
        <v>34</v>
      </c>
      <c r="D18" s="31">
        <v>0</v>
      </c>
      <c r="E18" s="24">
        <v>0</v>
      </c>
      <c r="F18" s="25">
        <v>1</v>
      </c>
      <c r="G18" s="24">
        <v>2.9411800000000001</v>
      </c>
      <c r="H18" s="25">
        <v>0</v>
      </c>
      <c r="I18" s="24">
        <v>0</v>
      </c>
      <c r="J18" s="25">
        <v>28</v>
      </c>
      <c r="K18" s="24">
        <v>82.352999999999994</v>
      </c>
      <c r="L18" s="25">
        <v>5</v>
      </c>
      <c r="M18" s="24">
        <v>14.706</v>
      </c>
      <c r="N18" s="25">
        <v>0</v>
      </c>
      <c r="O18" s="24">
        <v>0</v>
      </c>
      <c r="P18" s="26">
        <v>0</v>
      </c>
      <c r="Q18" s="27">
        <v>0</v>
      </c>
      <c r="R18" s="31">
        <v>0</v>
      </c>
      <c r="S18" s="27">
        <v>0</v>
      </c>
      <c r="T18" s="28">
        <v>2407</v>
      </c>
      <c r="U18" s="29">
        <v>100</v>
      </c>
      <c r="V18" s="70"/>
    </row>
    <row r="19" spans="1:22" s="20" customFormat="1" ht="15" customHeight="1" x14ac:dyDescent="0.2">
      <c r="A19" s="19" t="s">
        <v>17</v>
      </c>
      <c r="B19" s="61" t="s">
        <v>30</v>
      </c>
      <c r="C19" s="53">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67">
        <v>290</v>
      </c>
      <c r="U19" s="68">
        <v>100</v>
      </c>
      <c r="V19" s="69"/>
    </row>
    <row r="20" spans="1:22" s="20" customFormat="1" ht="15" customHeight="1" x14ac:dyDescent="0.2">
      <c r="A20" s="19" t="s">
        <v>17</v>
      </c>
      <c r="B20" s="21" t="s">
        <v>32</v>
      </c>
      <c r="C20" s="33">
        <v>2</v>
      </c>
      <c r="D20" s="31">
        <v>0</v>
      </c>
      <c r="E20" s="24">
        <v>0</v>
      </c>
      <c r="F20" s="30">
        <v>0</v>
      </c>
      <c r="G20" s="24">
        <v>0</v>
      </c>
      <c r="H20" s="25">
        <v>1</v>
      </c>
      <c r="I20" s="24">
        <v>50</v>
      </c>
      <c r="J20" s="30">
        <v>0</v>
      </c>
      <c r="K20" s="24">
        <v>0</v>
      </c>
      <c r="L20" s="30">
        <v>1</v>
      </c>
      <c r="M20" s="24">
        <v>50</v>
      </c>
      <c r="N20" s="30">
        <v>0</v>
      </c>
      <c r="O20" s="24">
        <v>0</v>
      </c>
      <c r="P20" s="26">
        <v>0</v>
      </c>
      <c r="Q20" s="27">
        <v>0</v>
      </c>
      <c r="R20" s="31">
        <v>0</v>
      </c>
      <c r="S20" s="27">
        <v>0</v>
      </c>
      <c r="T20" s="28">
        <v>720</v>
      </c>
      <c r="U20" s="29">
        <v>100</v>
      </c>
      <c r="V20" s="70"/>
    </row>
    <row r="21" spans="1:22" s="20" customFormat="1" ht="15" customHeight="1" x14ac:dyDescent="0.2">
      <c r="A21" s="19" t="s">
        <v>17</v>
      </c>
      <c r="B21" s="61" t="s">
        <v>33</v>
      </c>
      <c r="C21" s="53">
        <v>14</v>
      </c>
      <c r="D21" s="63">
        <v>0</v>
      </c>
      <c r="E21" s="55">
        <v>0</v>
      </c>
      <c r="F21" s="56">
        <v>0</v>
      </c>
      <c r="G21" s="55">
        <v>0</v>
      </c>
      <c r="H21" s="57">
        <v>4</v>
      </c>
      <c r="I21" s="55">
        <v>28.571000000000002</v>
      </c>
      <c r="J21" s="56">
        <v>5</v>
      </c>
      <c r="K21" s="55">
        <v>35.713999999999999</v>
      </c>
      <c r="L21" s="56">
        <v>5</v>
      </c>
      <c r="M21" s="55">
        <v>35.713999999999999</v>
      </c>
      <c r="N21" s="56">
        <v>0</v>
      </c>
      <c r="O21" s="55">
        <v>0</v>
      </c>
      <c r="P21" s="62">
        <v>0</v>
      </c>
      <c r="Q21" s="59">
        <v>0</v>
      </c>
      <c r="R21" s="54">
        <v>2</v>
      </c>
      <c r="S21" s="59">
        <v>14.2857</v>
      </c>
      <c r="T21" s="67">
        <v>4081</v>
      </c>
      <c r="U21" s="68">
        <v>100</v>
      </c>
      <c r="V21" s="69"/>
    </row>
    <row r="22" spans="1:22" s="20" customFormat="1" ht="15" customHeight="1" x14ac:dyDescent="0.2">
      <c r="A22" s="19" t="s">
        <v>17</v>
      </c>
      <c r="B22" s="21" t="s">
        <v>34</v>
      </c>
      <c r="C22" s="22">
        <v>23</v>
      </c>
      <c r="D22" s="23">
        <v>0</v>
      </c>
      <c r="E22" s="24">
        <v>0</v>
      </c>
      <c r="F22" s="30">
        <v>1</v>
      </c>
      <c r="G22" s="24">
        <v>4.3478300000000001</v>
      </c>
      <c r="H22" s="30">
        <v>0</v>
      </c>
      <c r="I22" s="24">
        <v>0</v>
      </c>
      <c r="J22" s="25">
        <v>7</v>
      </c>
      <c r="K22" s="24">
        <v>30.434999999999999</v>
      </c>
      <c r="L22" s="25">
        <v>14</v>
      </c>
      <c r="M22" s="24">
        <v>60.87</v>
      </c>
      <c r="N22" s="25">
        <v>0</v>
      </c>
      <c r="O22" s="24">
        <v>0</v>
      </c>
      <c r="P22" s="32">
        <v>1</v>
      </c>
      <c r="Q22" s="27">
        <v>4.3478000000000003</v>
      </c>
      <c r="R22" s="31">
        <v>2</v>
      </c>
      <c r="S22" s="27">
        <v>8.6957000000000004</v>
      </c>
      <c r="T22" s="28">
        <v>1879</v>
      </c>
      <c r="U22" s="29">
        <v>100</v>
      </c>
      <c r="V22" s="70"/>
    </row>
    <row r="23" spans="1:22" s="20" customFormat="1" ht="15" customHeight="1" x14ac:dyDescent="0.2">
      <c r="A23" s="19" t="s">
        <v>17</v>
      </c>
      <c r="B23" s="61" t="s">
        <v>31</v>
      </c>
      <c r="C23" s="53">
        <v>3</v>
      </c>
      <c r="D23" s="54">
        <v>0</v>
      </c>
      <c r="E23" s="55">
        <v>0</v>
      </c>
      <c r="F23" s="56">
        <v>0</v>
      </c>
      <c r="G23" s="55">
        <v>0</v>
      </c>
      <c r="H23" s="56">
        <v>0</v>
      </c>
      <c r="I23" s="55">
        <v>0</v>
      </c>
      <c r="J23" s="56">
        <v>0</v>
      </c>
      <c r="K23" s="55">
        <v>0</v>
      </c>
      <c r="L23" s="56">
        <v>3</v>
      </c>
      <c r="M23" s="55">
        <v>100</v>
      </c>
      <c r="N23" s="56">
        <v>0</v>
      </c>
      <c r="O23" s="55">
        <v>0</v>
      </c>
      <c r="P23" s="62">
        <v>0</v>
      </c>
      <c r="Q23" s="59">
        <v>0</v>
      </c>
      <c r="R23" s="63">
        <v>0</v>
      </c>
      <c r="S23" s="59">
        <v>0</v>
      </c>
      <c r="T23" s="67">
        <v>1365</v>
      </c>
      <c r="U23" s="68">
        <v>100</v>
      </c>
      <c r="V23" s="69"/>
    </row>
    <row r="24" spans="1:22" s="20" customFormat="1" ht="15" customHeight="1" x14ac:dyDescent="0.2">
      <c r="A24" s="19" t="s">
        <v>17</v>
      </c>
      <c r="B24" s="21" t="s">
        <v>35</v>
      </c>
      <c r="C24" s="22">
        <v>37</v>
      </c>
      <c r="D24" s="31">
        <v>0</v>
      </c>
      <c r="E24" s="24">
        <v>0</v>
      </c>
      <c r="F24" s="25">
        <v>0</v>
      </c>
      <c r="G24" s="24">
        <v>0</v>
      </c>
      <c r="H24" s="30">
        <v>9</v>
      </c>
      <c r="I24" s="24">
        <v>24.324000000000002</v>
      </c>
      <c r="J24" s="25">
        <v>2</v>
      </c>
      <c r="K24" s="24">
        <v>5.4050000000000002</v>
      </c>
      <c r="L24" s="25">
        <v>23</v>
      </c>
      <c r="M24" s="24">
        <v>62.161999999999999</v>
      </c>
      <c r="N24" s="25">
        <v>0</v>
      </c>
      <c r="O24" s="24">
        <v>0</v>
      </c>
      <c r="P24" s="32">
        <v>3</v>
      </c>
      <c r="Q24" s="27">
        <v>8.1081000000000003</v>
      </c>
      <c r="R24" s="31">
        <v>2</v>
      </c>
      <c r="S24" s="27">
        <v>5.4054000000000002</v>
      </c>
      <c r="T24" s="28">
        <v>1356</v>
      </c>
      <c r="U24" s="29">
        <v>100</v>
      </c>
      <c r="V24" s="70"/>
    </row>
    <row r="25" spans="1:22" s="20" customFormat="1" ht="15" customHeight="1" x14ac:dyDescent="0.2">
      <c r="A25" s="19" t="s">
        <v>17</v>
      </c>
      <c r="B25" s="61" t="s">
        <v>36</v>
      </c>
      <c r="C25" s="64">
        <v>0</v>
      </c>
      <c r="D25" s="54">
        <v>0</v>
      </c>
      <c r="E25" s="55">
        <v>0</v>
      </c>
      <c r="F25" s="56">
        <v>0</v>
      </c>
      <c r="G25" s="55">
        <v>0</v>
      </c>
      <c r="H25" s="56">
        <v>0</v>
      </c>
      <c r="I25" s="55">
        <v>0</v>
      </c>
      <c r="J25" s="56">
        <v>0</v>
      </c>
      <c r="K25" s="55">
        <v>0</v>
      </c>
      <c r="L25" s="57">
        <v>0</v>
      </c>
      <c r="M25" s="55">
        <v>0</v>
      </c>
      <c r="N25" s="56">
        <v>0</v>
      </c>
      <c r="O25" s="55">
        <v>0</v>
      </c>
      <c r="P25" s="62">
        <v>0</v>
      </c>
      <c r="Q25" s="59">
        <v>0</v>
      </c>
      <c r="R25" s="54">
        <v>0</v>
      </c>
      <c r="S25" s="59">
        <v>0</v>
      </c>
      <c r="T25" s="67">
        <v>1407</v>
      </c>
      <c r="U25" s="68">
        <v>100</v>
      </c>
      <c r="V25" s="69"/>
    </row>
    <row r="26" spans="1:22" s="20" customFormat="1" ht="15" customHeight="1" x14ac:dyDescent="0.2">
      <c r="A26" s="19" t="s">
        <v>17</v>
      </c>
      <c r="B26" s="21" t="s">
        <v>37</v>
      </c>
      <c r="C26" s="22">
        <v>2</v>
      </c>
      <c r="D26" s="23">
        <v>0</v>
      </c>
      <c r="E26" s="24">
        <v>0</v>
      </c>
      <c r="F26" s="30">
        <v>0</v>
      </c>
      <c r="G26" s="24">
        <v>0</v>
      </c>
      <c r="H26" s="30">
        <v>0</v>
      </c>
      <c r="I26" s="24">
        <v>0</v>
      </c>
      <c r="J26" s="25">
        <v>1</v>
      </c>
      <c r="K26" s="24">
        <v>50</v>
      </c>
      <c r="L26" s="25">
        <v>0</v>
      </c>
      <c r="M26" s="24">
        <v>0</v>
      </c>
      <c r="N26" s="30">
        <v>0</v>
      </c>
      <c r="O26" s="24">
        <v>0</v>
      </c>
      <c r="P26" s="32">
        <v>1</v>
      </c>
      <c r="Q26" s="27">
        <v>50</v>
      </c>
      <c r="R26" s="23">
        <v>0</v>
      </c>
      <c r="S26" s="27">
        <v>0</v>
      </c>
      <c r="T26" s="28">
        <v>1367</v>
      </c>
      <c r="U26" s="29">
        <v>100</v>
      </c>
      <c r="V26" s="70"/>
    </row>
    <row r="27" spans="1:22" s="20" customFormat="1" ht="15" customHeight="1" x14ac:dyDescent="0.2">
      <c r="A27" s="19" t="s">
        <v>17</v>
      </c>
      <c r="B27" s="61" t="s">
        <v>40</v>
      </c>
      <c r="C27" s="64">
        <v>0</v>
      </c>
      <c r="D27" s="63">
        <v>0</v>
      </c>
      <c r="E27" s="55">
        <v>0</v>
      </c>
      <c r="F27" s="56">
        <v>0</v>
      </c>
      <c r="G27" s="55">
        <v>0</v>
      </c>
      <c r="H27" s="56">
        <v>0</v>
      </c>
      <c r="I27" s="55">
        <v>0</v>
      </c>
      <c r="J27" s="56">
        <v>0</v>
      </c>
      <c r="K27" s="55">
        <v>0</v>
      </c>
      <c r="L27" s="57">
        <v>0</v>
      </c>
      <c r="M27" s="55">
        <v>0</v>
      </c>
      <c r="N27" s="56">
        <v>0</v>
      </c>
      <c r="O27" s="55">
        <v>0</v>
      </c>
      <c r="P27" s="62">
        <v>0</v>
      </c>
      <c r="Q27" s="59">
        <v>0</v>
      </c>
      <c r="R27" s="63">
        <v>0</v>
      </c>
      <c r="S27" s="59">
        <v>0</v>
      </c>
      <c r="T27" s="67">
        <v>589</v>
      </c>
      <c r="U27" s="68">
        <v>100</v>
      </c>
      <c r="V27" s="69"/>
    </row>
    <row r="28" spans="1:22" s="20" customFormat="1" ht="15" customHeight="1" x14ac:dyDescent="0.2">
      <c r="A28" s="19" t="s">
        <v>17</v>
      </c>
      <c r="B28" s="21" t="s">
        <v>39</v>
      </c>
      <c r="C28" s="33">
        <v>0</v>
      </c>
      <c r="D28" s="31">
        <v>0</v>
      </c>
      <c r="E28" s="24">
        <v>0</v>
      </c>
      <c r="F28" s="25">
        <v>0</v>
      </c>
      <c r="G28" s="24">
        <v>0</v>
      </c>
      <c r="H28" s="25">
        <v>0</v>
      </c>
      <c r="I28" s="24">
        <v>0</v>
      </c>
      <c r="J28" s="25">
        <v>0</v>
      </c>
      <c r="K28" s="24">
        <v>0</v>
      </c>
      <c r="L28" s="30">
        <v>0</v>
      </c>
      <c r="M28" s="24">
        <v>0</v>
      </c>
      <c r="N28" s="25">
        <v>0</v>
      </c>
      <c r="O28" s="24">
        <v>0</v>
      </c>
      <c r="P28" s="26">
        <v>0</v>
      </c>
      <c r="Q28" s="27">
        <v>0</v>
      </c>
      <c r="R28" s="23">
        <v>0</v>
      </c>
      <c r="S28" s="27">
        <v>0</v>
      </c>
      <c r="T28" s="28">
        <v>1434</v>
      </c>
      <c r="U28" s="29">
        <v>85.774000000000001</v>
      </c>
      <c r="V28" s="70"/>
    </row>
    <row r="29" spans="1:22" s="20" customFormat="1" ht="15" customHeight="1" x14ac:dyDescent="0.2">
      <c r="A29" s="19" t="s">
        <v>17</v>
      </c>
      <c r="B29" s="61" t="s">
        <v>38</v>
      </c>
      <c r="C29" s="53">
        <v>9</v>
      </c>
      <c r="D29" s="54">
        <v>0</v>
      </c>
      <c r="E29" s="55">
        <v>0</v>
      </c>
      <c r="F29" s="56">
        <v>0</v>
      </c>
      <c r="G29" s="55">
        <v>0</v>
      </c>
      <c r="H29" s="57">
        <v>4</v>
      </c>
      <c r="I29" s="55">
        <v>44.444000000000003</v>
      </c>
      <c r="J29" s="56">
        <v>3</v>
      </c>
      <c r="K29" s="55">
        <v>33.332999999999998</v>
      </c>
      <c r="L29" s="57">
        <v>2</v>
      </c>
      <c r="M29" s="55">
        <v>22.222000000000001</v>
      </c>
      <c r="N29" s="56">
        <v>0</v>
      </c>
      <c r="O29" s="55">
        <v>0</v>
      </c>
      <c r="P29" s="62">
        <v>0</v>
      </c>
      <c r="Q29" s="59">
        <v>0</v>
      </c>
      <c r="R29" s="54">
        <v>0</v>
      </c>
      <c r="S29" s="59">
        <v>0</v>
      </c>
      <c r="T29" s="67">
        <v>1873</v>
      </c>
      <c r="U29" s="68">
        <v>100</v>
      </c>
      <c r="V29" s="69"/>
    </row>
    <row r="30" spans="1:22" s="20" customFormat="1" ht="15" customHeight="1" x14ac:dyDescent="0.2">
      <c r="A30" s="19" t="s">
        <v>17</v>
      </c>
      <c r="B30" s="21" t="s">
        <v>41</v>
      </c>
      <c r="C30" s="22">
        <v>10</v>
      </c>
      <c r="D30" s="31">
        <v>0</v>
      </c>
      <c r="E30" s="24">
        <v>0</v>
      </c>
      <c r="F30" s="30">
        <v>0</v>
      </c>
      <c r="G30" s="24">
        <v>0</v>
      </c>
      <c r="H30" s="25">
        <v>0</v>
      </c>
      <c r="I30" s="24">
        <v>0</v>
      </c>
      <c r="J30" s="25">
        <v>5</v>
      </c>
      <c r="K30" s="24">
        <v>50</v>
      </c>
      <c r="L30" s="25">
        <v>5</v>
      </c>
      <c r="M30" s="24">
        <v>50</v>
      </c>
      <c r="N30" s="25">
        <v>0</v>
      </c>
      <c r="O30" s="24">
        <v>0</v>
      </c>
      <c r="P30" s="26">
        <v>0</v>
      </c>
      <c r="Q30" s="27">
        <v>0</v>
      </c>
      <c r="R30" s="23">
        <v>0</v>
      </c>
      <c r="S30" s="27">
        <v>0</v>
      </c>
      <c r="T30" s="28">
        <v>3616</v>
      </c>
      <c r="U30" s="29">
        <v>99.971999999999994</v>
      </c>
      <c r="V30" s="70"/>
    </row>
    <row r="31" spans="1:22" s="20" customFormat="1" ht="15" customHeight="1" x14ac:dyDescent="0.2">
      <c r="A31" s="19" t="s">
        <v>17</v>
      </c>
      <c r="B31" s="61" t="s">
        <v>42</v>
      </c>
      <c r="C31" s="64">
        <v>1</v>
      </c>
      <c r="D31" s="54">
        <v>0</v>
      </c>
      <c r="E31" s="55">
        <v>0</v>
      </c>
      <c r="F31" s="57">
        <v>0</v>
      </c>
      <c r="G31" s="55">
        <v>0</v>
      </c>
      <c r="H31" s="56">
        <v>1</v>
      </c>
      <c r="I31" s="55">
        <v>100</v>
      </c>
      <c r="J31" s="57">
        <v>0</v>
      </c>
      <c r="K31" s="55">
        <v>0</v>
      </c>
      <c r="L31" s="56">
        <v>0</v>
      </c>
      <c r="M31" s="55">
        <v>0</v>
      </c>
      <c r="N31" s="56">
        <v>0</v>
      </c>
      <c r="O31" s="55">
        <v>0</v>
      </c>
      <c r="P31" s="58">
        <v>0</v>
      </c>
      <c r="Q31" s="59">
        <v>0</v>
      </c>
      <c r="R31" s="54">
        <v>0</v>
      </c>
      <c r="S31" s="59">
        <v>0</v>
      </c>
      <c r="T31" s="67">
        <v>2170</v>
      </c>
      <c r="U31" s="68">
        <v>96.682000000000002</v>
      </c>
      <c r="V31" s="69"/>
    </row>
    <row r="32" spans="1:22" s="20" customFormat="1" ht="15" customHeight="1" x14ac:dyDescent="0.2">
      <c r="A32" s="19" t="s">
        <v>17</v>
      </c>
      <c r="B32" s="21" t="s">
        <v>44</v>
      </c>
      <c r="C32" s="22">
        <v>6</v>
      </c>
      <c r="D32" s="23">
        <v>0</v>
      </c>
      <c r="E32" s="24">
        <v>0</v>
      </c>
      <c r="F32" s="25">
        <v>0</v>
      </c>
      <c r="G32" s="24">
        <v>0</v>
      </c>
      <c r="H32" s="25">
        <v>0</v>
      </c>
      <c r="I32" s="24">
        <v>0</v>
      </c>
      <c r="J32" s="25">
        <v>5</v>
      </c>
      <c r="K32" s="24">
        <v>83.332999999999998</v>
      </c>
      <c r="L32" s="30">
        <v>1</v>
      </c>
      <c r="M32" s="24">
        <v>16.667000000000002</v>
      </c>
      <c r="N32" s="30">
        <v>0</v>
      </c>
      <c r="O32" s="24">
        <v>0</v>
      </c>
      <c r="P32" s="32">
        <v>0</v>
      </c>
      <c r="Q32" s="27">
        <v>0</v>
      </c>
      <c r="R32" s="31">
        <v>0</v>
      </c>
      <c r="S32" s="27">
        <v>0</v>
      </c>
      <c r="T32" s="28">
        <v>978</v>
      </c>
      <c r="U32" s="29">
        <v>100</v>
      </c>
      <c r="V32" s="70"/>
    </row>
    <row r="33" spans="1:22" s="20" customFormat="1" ht="15" customHeight="1" x14ac:dyDescent="0.2">
      <c r="A33" s="19" t="s">
        <v>17</v>
      </c>
      <c r="B33" s="61" t="s">
        <v>43</v>
      </c>
      <c r="C33" s="53">
        <v>9</v>
      </c>
      <c r="D33" s="63">
        <v>0</v>
      </c>
      <c r="E33" s="55">
        <v>0</v>
      </c>
      <c r="F33" s="56">
        <v>0</v>
      </c>
      <c r="G33" s="55">
        <v>0</v>
      </c>
      <c r="H33" s="57">
        <v>0</v>
      </c>
      <c r="I33" s="55">
        <v>0</v>
      </c>
      <c r="J33" s="56">
        <v>5</v>
      </c>
      <c r="K33" s="55">
        <v>55.555999999999997</v>
      </c>
      <c r="L33" s="56">
        <v>4</v>
      </c>
      <c r="M33" s="55">
        <v>44.444000000000003</v>
      </c>
      <c r="N33" s="57">
        <v>0</v>
      </c>
      <c r="O33" s="55">
        <v>0</v>
      </c>
      <c r="P33" s="62">
        <v>0</v>
      </c>
      <c r="Q33" s="59">
        <v>0</v>
      </c>
      <c r="R33" s="63">
        <v>0</v>
      </c>
      <c r="S33" s="59">
        <v>0</v>
      </c>
      <c r="T33" s="67">
        <v>2372</v>
      </c>
      <c r="U33" s="68">
        <v>100</v>
      </c>
      <c r="V33" s="69"/>
    </row>
    <row r="34" spans="1:22" s="20" customFormat="1" ht="15" customHeight="1" x14ac:dyDescent="0.2">
      <c r="A34" s="19" t="s">
        <v>17</v>
      </c>
      <c r="B34" s="21" t="s">
        <v>45</v>
      </c>
      <c r="C34" s="33">
        <v>0</v>
      </c>
      <c r="D34" s="23">
        <v>0</v>
      </c>
      <c r="E34" s="24">
        <v>0</v>
      </c>
      <c r="F34" s="25">
        <v>0</v>
      </c>
      <c r="G34" s="24">
        <v>0</v>
      </c>
      <c r="H34" s="30">
        <v>0</v>
      </c>
      <c r="I34" s="24">
        <v>0</v>
      </c>
      <c r="J34" s="25">
        <v>0</v>
      </c>
      <c r="K34" s="24">
        <v>0</v>
      </c>
      <c r="L34" s="30">
        <v>0</v>
      </c>
      <c r="M34" s="24">
        <v>0</v>
      </c>
      <c r="N34" s="30">
        <v>0</v>
      </c>
      <c r="O34" s="24">
        <v>0</v>
      </c>
      <c r="P34" s="26">
        <v>0</v>
      </c>
      <c r="Q34" s="27">
        <v>0</v>
      </c>
      <c r="R34" s="31">
        <v>0</v>
      </c>
      <c r="S34" s="27">
        <v>0</v>
      </c>
      <c r="T34" s="28">
        <v>825</v>
      </c>
      <c r="U34" s="29">
        <v>100</v>
      </c>
      <c r="V34" s="70"/>
    </row>
    <row r="35" spans="1:22" s="20" customFormat="1" ht="15" customHeight="1" x14ac:dyDescent="0.2">
      <c r="A35" s="19" t="s">
        <v>17</v>
      </c>
      <c r="B35" s="61" t="s">
        <v>48</v>
      </c>
      <c r="C35" s="64">
        <v>5</v>
      </c>
      <c r="D35" s="63">
        <v>0</v>
      </c>
      <c r="E35" s="55">
        <v>0</v>
      </c>
      <c r="F35" s="56">
        <v>0</v>
      </c>
      <c r="G35" s="55">
        <v>0</v>
      </c>
      <c r="H35" s="57">
        <v>0</v>
      </c>
      <c r="I35" s="55">
        <v>0</v>
      </c>
      <c r="J35" s="56">
        <v>1</v>
      </c>
      <c r="K35" s="55">
        <v>20</v>
      </c>
      <c r="L35" s="57">
        <v>2</v>
      </c>
      <c r="M35" s="55">
        <v>40</v>
      </c>
      <c r="N35" s="56">
        <v>0</v>
      </c>
      <c r="O35" s="55">
        <v>0</v>
      </c>
      <c r="P35" s="62">
        <v>2</v>
      </c>
      <c r="Q35" s="59">
        <v>40</v>
      </c>
      <c r="R35" s="63">
        <v>4</v>
      </c>
      <c r="S35" s="59">
        <v>80</v>
      </c>
      <c r="T35" s="67">
        <v>1064</v>
      </c>
      <c r="U35" s="68">
        <v>100</v>
      </c>
      <c r="V35" s="69"/>
    </row>
    <row r="36" spans="1:22" s="20" customFormat="1" ht="15" customHeight="1" x14ac:dyDescent="0.2">
      <c r="A36" s="19" t="s">
        <v>17</v>
      </c>
      <c r="B36" s="21" t="s">
        <v>52</v>
      </c>
      <c r="C36" s="33">
        <v>3</v>
      </c>
      <c r="D36" s="31">
        <v>0</v>
      </c>
      <c r="E36" s="24">
        <v>0</v>
      </c>
      <c r="F36" s="25">
        <v>0</v>
      </c>
      <c r="G36" s="24">
        <v>0</v>
      </c>
      <c r="H36" s="25">
        <v>1</v>
      </c>
      <c r="I36" s="24">
        <v>33.332999999999998</v>
      </c>
      <c r="J36" s="30">
        <v>1</v>
      </c>
      <c r="K36" s="24">
        <v>33.332999999999998</v>
      </c>
      <c r="L36" s="30">
        <v>1</v>
      </c>
      <c r="M36" s="24">
        <v>33.332999999999998</v>
      </c>
      <c r="N36" s="25">
        <v>0</v>
      </c>
      <c r="O36" s="24">
        <v>0</v>
      </c>
      <c r="P36" s="32">
        <v>0</v>
      </c>
      <c r="Q36" s="27">
        <v>0</v>
      </c>
      <c r="R36" s="31">
        <v>0</v>
      </c>
      <c r="S36" s="27">
        <v>0</v>
      </c>
      <c r="T36" s="28">
        <v>658</v>
      </c>
      <c r="U36" s="29">
        <v>100</v>
      </c>
      <c r="V36" s="70"/>
    </row>
    <row r="37" spans="1:22" s="20" customFormat="1" ht="15" customHeight="1" x14ac:dyDescent="0.2">
      <c r="A37" s="19" t="s">
        <v>17</v>
      </c>
      <c r="B37" s="61" t="s">
        <v>49</v>
      </c>
      <c r="C37" s="53">
        <v>0</v>
      </c>
      <c r="D37" s="54">
        <v>0</v>
      </c>
      <c r="E37" s="55">
        <v>0</v>
      </c>
      <c r="F37" s="56">
        <v>0</v>
      </c>
      <c r="G37" s="55">
        <v>0</v>
      </c>
      <c r="H37" s="56">
        <v>0</v>
      </c>
      <c r="I37" s="55">
        <v>0</v>
      </c>
      <c r="J37" s="56">
        <v>0</v>
      </c>
      <c r="K37" s="55">
        <v>0</v>
      </c>
      <c r="L37" s="56">
        <v>0</v>
      </c>
      <c r="M37" s="55">
        <v>0</v>
      </c>
      <c r="N37" s="57">
        <v>0</v>
      </c>
      <c r="O37" s="55">
        <v>0</v>
      </c>
      <c r="P37" s="62">
        <v>0</v>
      </c>
      <c r="Q37" s="59">
        <v>0</v>
      </c>
      <c r="R37" s="63">
        <v>0</v>
      </c>
      <c r="S37" s="59">
        <v>0</v>
      </c>
      <c r="T37" s="67">
        <v>483</v>
      </c>
      <c r="U37" s="68">
        <v>100</v>
      </c>
      <c r="V37" s="69"/>
    </row>
    <row r="38" spans="1:22" s="20" customFormat="1" ht="15" customHeight="1" x14ac:dyDescent="0.2">
      <c r="A38" s="19" t="s">
        <v>17</v>
      </c>
      <c r="B38" s="21" t="s">
        <v>50</v>
      </c>
      <c r="C38" s="22">
        <v>1</v>
      </c>
      <c r="D38" s="23">
        <v>0</v>
      </c>
      <c r="E38" s="24">
        <v>0</v>
      </c>
      <c r="F38" s="25">
        <v>0</v>
      </c>
      <c r="G38" s="24">
        <v>0</v>
      </c>
      <c r="H38" s="25">
        <v>1</v>
      </c>
      <c r="I38" s="24">
        <v>100</v>
      </c>
      <c r="J38" s="25">
        <v>0</v>
      </c>
      <c r="K38" s="24">
        <v>0</v>
      </c>
      <c r="L38" s="25">
        <v>0</v>
      </c>
      <c r="M38" s="24">
        <v>0</v>
      </c>
      <c r="N38" s="25">
        <v>0</v>
      </c>
      <c r="O38" s="24">
        <v>0</v>
      </c>
      <c r="P38" s="26">
        <v>0</v>
      </c>
      <c r="Q38" s="27">
        <v>0</v>
      </c>
      <c r="R38" s="31">
        <v>0</v>
      </c>
      <c r="S38" s="27">
        <v>0</v>
      </c>
      <c r="T38" s="28">
        <v>2577</v>
      </c>
      <c r="U38" s="29">
        <v>100</v>
      </c>
      <c r="V38" s="70"/>
    </row>
    <row r="39" spans="1:22" s="20" customFormat="1" ht="15" customHeight="1" x14ac:dyDescent="0.2">
      <c r="A39" s="19" t="s">
        <v>17</v>
      </c>
      <c r="B39" s="61" t="s">
        <v>51</v>
      </c>
      <c r="C39" s="53">
        <v>0</v>
      </c>
      <c r="D39" s="63">
        <v>0</v>
      </c>
      <c r="E39" s="55">
        <v>0</v>
      </c>
      <c r="F39" s="56">
        <v>0</v>
      </c>
      <c r="G39" s="55">
        <v>0</v>
      </c>
      <c r="H39" s="57">
        <v>0</v>
      </c>
      <c r="I39" s="55">
        <v>0</v>
      </c>
      <c r="J39" s="56">
        <v>0</v>
      </c>
      <c r="K39" s="55">
        <v>0</v>
      </c>
      <c r="L39" s="57">
        <v>0</v>
      </c>
      <c r="M39" s="55">
        <v>0</v>
      </c>
      <c r="N39" s="56">
        <v>0</v>
      </c>
      <c r="O39" s="55">
        <v>0</v>
      </c>
      <c r="P39" s="62">
        <v>0</v>
      </c>
      <c r="Q39" s="59">
        <v>0</v>
      </c>
      <c r="R39" s="54">
        <v>0</v>
      </c>
      <c r="S39" s="59">
        <v>0</v>
      </c>
      <c r="T39" s="67">
        <v>880</v>
      </c>
      <c r="U39" s="68">
        <v>100</v>
      </c>
      <c r="V39" s="69"/>
    </row>
    <row r="40" spans="1:22" s="20" customFormat="1" ht="15" customHeight="1" x14ac:dyDescent="0.2">
      <c r="A40" s="19" t="s">
        <v>17</v>
      </c>
      <c r="B40" s="21" t="s">
        <v>53</v>
      </c>
      <c r="C40" s="33">
        <v>6</v>
      </c>
      <c r="D40" s="23">
        <v>0</v>
      </c>
      <c r="E40" s="24">
        <v>0</v>
      </c>
      <c r="F40" s="25">
        <v>0</v>
      </c>
      <c r="G40" s="24">
        <v>0</v>
      </c>
      <c r="H40" s="25">
        <v>0</v>
      </c>
      <c r="I40" s="24">
        <v>0</v>
      </c>
      <c r="J40" s="30">
        <v>6</v>
      </c>
      <c r="K40" s="24">
        <v>100</v>
      </c>
      <c r="L40" s="30">
        <v>0</v>
      </c>
      <c r="M40" s="24">
        <v>0</v>
      </c>
      <c r="N40" s="25">
        <v>0</v>
      </c>
      <c r="O40" s="24">
        <v>0</v>
      </c>
      <c r="P40" s="26">
        <v>0</v>
      </c>
      <c r="Q40" s="27">
        <v>0</v>
      </c>
      <c r="R40" s="31">
        <v>0</v>
      </c>
      <c r="S40" s="27">
        <v>0</v>
      </c>
      <c r="T40" s="28">
        <v>4916</v>
      </c>
      <c r="U40" s="29">
        <v>66.700999999999993</v>
      </c>
      <c r="V40" s="20" t="s">
        <v>71</v>
      </c>
    </row>
    <row r="41" spans="1:22" s="20" customFormat="1" ht="15" customHeight="1" x14ac:dyDescent="0.2">
      <c r="A41" s="19" t="s">
        <v>17</v>
      </c>
      <c r="B41" s="61" t="s">
        <v>46</v>
      </c>
      <c r="C41" s="53">
        <v>0</v>
      </c>
      <c r="D41" s="63">
        <v>0</v>
      </c>
      <c r="E41" s="55">
        <v>0</v>
      </c>
      <c r="F41" s="56">
        <v>0</v>
      </c>
      <c r="G41" s="55">
        <v>0</v>
      </c>
      <c r="H41" s="56">
        <v>0</v>
      </c>
      <c r="I41" s="55">
        <v>0</v>
      </c>
      <c r="J41" s="56">
        <v>0</v>
      </c>
      <c r="K41" s="55">
        <v>0</v>
      </c>
      <c r="L41" s="57">
        <v>0</v>
      </c>
      <c r="M41" s="55">
        <v>0</v>
      </c>
      <c r="N41" s="57">
        <v>0</v>
      </c>
      <c r="O41" s="55">
        <v>0</v>
      </c>
      <c r="P41" s="58">
        <v>0</v>
      </c>
      <c r="Q41" s="59">
        <v>0</v>
      </c>
      <c r="R41" s="54">
        <v>0</v>
      </c>
      <c r="S41" s="59">
        <v>0</v>
      </c>
      <c r="T41" s="67">
        <v>2618</v>
      </c>
      <c r="U41" s="68">
        <v>100</v>
      </c>
      <c r="V41" s="69"/>
    </row>
    <row r="42" spans="1:22" s="20" customFormat="1" ht="15" customHeight="1" x14ac:dyDescent="0.2">
      <c r="A42" s="19" t="s">
        <v>17</v>
      </c>
      <c r="B42" s="21" t="s">
        <v>47</v>
      </c>
      <c r="C42" s="33">
        <v>1</v>
      </c>
      <c r="D42" s="23">
        <v>0</v>
      </c>
      <c r="E42" s="24">
        <v>0</v>
      </c>
      <c r="F42" s="25">
        <v>0</v>
      </c>
      <c r="G42" s="24">
        <v>0</v>
      </c>
      <c r="H42" s="25">
        <v>0</v>
      </c>
      <c r="I42" s="24">
        <v>0</v>
      </c>
      <c r="J42" s="30">
        <v>0</v>
      </c>
      <c r="K42" s="24">
        <v>0</v>
      </c>
      <c r="L42" s="30">
        <v>1</v>
      </c>
      <c r="M42" s="24">
        <v>100</v>
      </c>
      <c r="N42" s="30">
        <v>0</v>
      </c>
      <c r="O42" s="24">
        <v>0</v>
      </c>
      <c r="P42" s="26">
        <v>0</v>
      </c>
      <c r="Q42" s="27">
        <v>0</v>
      </c>
      <c r="R42" s="31">
        <v>0</v>
      </c>
      <c r="S42" s="27">
        <v>0</v>
      </c>
      <c r="T42" s="28">
        <v>481</v>
      </c>
      <c r="U42" s="29">
        <v>100</v>
      </c>
      <c r="V42" s="70"/>
    </row>
    <row r="43" spans="1:22" s="20" customFormat="1" ht="15" customHeight="1" x14ac:dyDescent="0.2">
      <c r="A43" s="19" t="s">
        <v>17</v>
      </c>
      <c r="B43" s="61" t="s">
        <v>54</v>
      </c>
      <c r="C43" s="53">
        <v>5</v>
      </c>
      <c r="D43" s="54">
        <v>0</v>
      </c>
      <c r="E43" s="55">
        <v>0</v>
      </c>
      <c r="F43" s="56">
        <v>0</v>
      </c>
      <c r="G43" s="55">
        <v>0</v>
      </c>
      <c r="H43" s="57">
        <v>0</v>
      </c>
      <c r="I43" s="55">
        <v>0</v>
      </c>
      <c r="J43" s="56">
        <v>2</v>
      </c>
      <c r="K43" s="55">
        <v>40</v>
      </c>
      <c r="L43" s="56">
        <v>3</v>
      </c>
      <c r="M43" s="55">
        <v>60</v>
      </c>
      <c r="N43" s="56">
        <v>0</v>
      </c>
      <c r="O43" s="55">
        <v>0</v>
      </c>
      <c r="P43" s="58">
        <v>0</v>
      </c>
      <c r="Q43" s="59">
        <v>0</v>
      </c>
      <c r="R43" s="63">
        <v>0</v>
      </c>
      <c r="S43" s="59">
        <v>0</v>
      </c>
      <c r="T43" s="67">
        <v>3631</v>
      </c>
      <c r="U43" s="68">
        <v>100</v>
      </c>
      <c r="V43" s="69"/>
    </row>
    <row r="44" spans="1:22" s="20" customFormat="1" ht="15" customHeight="1" x14ac:dyDescent="0.2">
      <c r="A44" s="19" t="s">
        <v>17</v>
      </c>
      <c r="B44" s="21" t="s">
        <v>55</v>
      </c>
      <c r="C44" s="22">
        <v>21</v>
      </c>
      <c r="D44" s="23">
        <v>8</v>
      </c>
      <c r="E44" s="24">
        <v>38.095199999999998</v>
      </c>
      <c r="F44" s="30">
        <v>0</v>
      </c>
      <c r="G44" s="24">
        <v>0</v>
      </c>
      <c r="H44" s="25">
        <v>0</v>
      </c>
      <c r="I44" s="24">
        <v>0</v>
      </c>
      <c r="J44" s="25">
        <v>1</v>
      </c>
      <c r="K44" s="24">
        <v>4.7619999999999996</v>
      </c>
      <c r="L44" s="25">
        <v>12</v>
      </c>
      <c r="M44" s="24">
        <v>57.143000000000001</v>
      </c>
      <c r="N44" s="30">
        <v>0</v>
      </c>
      <c r="O44" s="24">
        <v>0</v>
      </c>
      <c r="P44" s="32">
        <v>0</v>
      </c>
      <c r="Q44" s="27">
        <v>0</v>
      </c>
      <c r="R44" s="31">
        <v>0</v>
      </c>
      <c r="S44" s="27">
        <v>0</v>
      </c>
      <c r="T44" s="28">
        <v>1815</v>
      </c>
      <c r="U44" s="29">
        <v>100</v>
      </c>
      <c r="V44" s="70"/>
    </row>
    <row r="45" spans="1:22" s="20" customFormat="1" ht="15" customHeight="1" x14ac:dyDescent="0.2">
      <c r="A45" s="19" t="s">
        <v>17</v>
      </c>
      <c r="B45" s="61" t="s">
        <v>56</v>
      </c>
      <c r="C45" s="53">
        <v>1</v>
      </c>
      <c r="D45" s="63">
        <v>0</v>
      </c>
      <c r="E45" s="55">
        <v>0</v>
      </c>
      <c r="F45" s="56">
        <v>0</v>
      </c>
      <c r="G45" s="55">
        <v>0</v>
      </c>
      <c r="H45" s="57">
        <v>0</v>
      </c>
      <c r="I45" s="55">
        <v>0</v>
      </c>
      <c r="J45" s="56">
        <v>0</v>
      </c>
      <c r="K45" s="55">
        <v>0</v>
      </c>
      <c r="L45" s="57">
        <v>1</v>
      </c>
      <c r="M45" s="55">
        <v>100</v>
      </c>
      <c r="N45" s="56">
        <v>0</v>
      </c>
      <c r="O45" s="55">
        <v>0</v>
      </c>
      <c r="P45" s="58">
        <v>0</v>
      </c>
      <c r="Q45" s="59">
        <v>0</v>
      </c>
      <c r="R45" s="54">
        <v>0</v>
      </c>
      <c r="S45" s="59">
        <v>0</v>
      </c>
      <c r="T45" s="67">
        <v>1283</v>
      </c>
      <c r="U45" s="68">
        <v>100</v>
      </c>
      <c r="V45" s="69"/>
    </row>
    <row r="46" spans="1:22" s="20" customFormat="1" ht="15" customHeight="1" x14ac:dyDescent="0.2">
      <c r="A46" s="19" t="s">
        <v>17</v>
      </c>
      <c r="B46" s="21" t="s">
        <v>57</v>
      </c>
      <c r="C46" s="22">
        <v>9</v>
      </c>
      <c r="D46" s="23">
        <v>0</v>
      </c>
      <c r="E46" s="24">
        <v>0</v>
      </c>
      <c r="F46" s="25">
        <v>0</v>
      </c>
      <c r="G46" s="24">
        <v>0</v>
      </c>
      <c r="H46" s="25">
        <v>2</v>
      </c>
      <c r="I46" s="24">
        <v>22.222000000000001</v>
      </c>
      <c r="J46" s="25">
        <v>6</v>
      </c>
      <c r="K46" s="24">
        <v>66.667000000000002</v>
      </c>
      <c r="L46" s="30">
        <v>1</v>
      </c>
      <c r="M46" s="24">
        <v>11.111000000000001</v>
      </c>
      <c r="N46" s="30">
        <v>0</v>
      </c>
      <c r="O46" s="24">
        <v>0</v>
      </c>
      <c r="P46" s="32">
        <v>0</v>
      </c>
      <c r="Q46" s="27">
        <v>0</v>
      </c>
      <c r="R46" s="23">
        <v>0</v>
      </c>
      <c r="S46" s="27">
        <v>0</v>
      </c>
      <c r="T46" s="28">
        <v>3027</v>
      </c>
      <c r="U46" s="29">
        <v>92.798000000000002</v>
      </c>
      <c r="V46" s="70"/>
    </row>
    <row r="47" spans="1:22" s="20" customFormat="1" ht="15" customHeight="1" x14ac:dyDescent="0.2">
      <c r="A47" s="19" t="s">
        <v>17</v>
      </c>
      <c r="B47" s="61" t="s">
        <v>58</v>
      </c>
      <c r="C47" s="64">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67">
        <v>308</v>
      </c>
      <c r="U47" s="68">
        <v>100</v>
      </c>
      <c r="V47" s="69"/>
    </row>
    <row r="48" spans="1:22" s="20" customFormat="1" ht="15" customHeight="1" x14ac:dyDescent="0.2">
      <c r="A48" s="19" t="s">
        <v>17</v>
      </c>
      <c r="B48" s="21" t="s">
        <v>59</v>
      </c>
      <c r="C48" s="22">
        <v>9</v>
      </c>
      <c r="D48" s="31">
        <v>0</v>
      </c>
      <c r="E48" s="24">
        <v>0</v>
      </c>
      <c r="F48" s="25">
        <v>0</v>
      </c>
      <c r="G48" s="24">
        <v>0</v>
      </c>
      <c r="H48" s="30">
        <v>1</v>
      </c>
      <c r="I48" s="24">
        <v>11.111000000000001</v>
      </c>
      <c r="J48" s="25">
        <v>5</v>
      </c>
      <c r="K48" s="24">
        <v>55.555999999999997</v>
      </c>
      <c r="L48" s="25">
        <v>2</v>
      </c>
      <c r="M48" s="24">
        <v>22.222000000000001</v>
      </c>
      <c r="N48" s="30">
        <v>0</v>
      </c>
      <c r="O48" s="24">
        <v>0</v>
      </c>
      <c r="P48" s="32">
        <v>1</v>
      </c>
      <c r="Q48" s="27">
        <v>11.1111</v>
      </c>
      <c r="R48" s="31">
        <v>2</v>
      </c>
      <c r="S48" s="27">
        <v>22.222200000000001</v>
      </c>
      <c r="T48" s="28">
        <v>1236</v>
      </c>
      <c r="U48" s="29">
        <v>100</v>
      </c>
      <c r="V48" s="70"/>
    </row>
    <row r="49" spans="1:24" s="20" customFormat="1" ht="15" customHeight="1" x14ac:dyDescent="0.2">
      <c r="A49" s="19" t="s">
        <v>17</v>
      </c>
      <c r="B49" s="61" t="s">
        <v>60</v>
      </c>
      <c r="C49" s="64">
        <v>3</v>
      </c>
      <c r="D49" s="54">
        <v>2</v>
      </c>
      <c r="E49" s="55">
        <v>66.666700000000006</v>
      </c>
      <c r="F49" s="56">
        <v>0</v>
      </c>
      <c r="G49" s="55">
        <v>0</v>
      </c>
      <c r="H49" s="56">
        <v>0</v>
      </c>
      <c r="I49" s="55">
        <v>0</v>
      </c>
      <c r="J49" s="56">
        <v>0</v>
      </c>
      <c r="K49" s="55">
        <v>0</v>
      </c>
      <c r="L49" s="57">
        <v>1</v>
      </c>
      <c r="M49" s="55">
        <v>33.332999999999998</v>
      </c>
      <c r="N49" s="57">
        <v>0</v>
      </c>
      <c r="O49" s="55">
        <v>0</v>
      </c>
      <c r="P49" s="58">
        <v>0</v>
      </c>
      <c r="Q49" s="59">
        <v>0</v>
      </c>
      <c r="R49" s="63">
        <v>0</v>
      </c>
      <c r="S49" s="59">
        <v>0</v>
      </c>
      <c r="T49" s="67">
        <v>688</v>
      </c>
      <c r="U49" s="68">
        <v>100</v>
      </c>
      <c r="V49" s="69"/>
    </row>
    <row r="50" spans="1:24" s="20" customFormat="1" ht="15" customHeight="1" x14ac:dyDescent="0.2">
      <c r="A50" s="19" t="s">
        <v>17</v>
      </c>
      <c r="B50" s="21" t="s">
        <v>61</v>
      </c>
      <c r="C50" s="22">
        <v>4</v>
      </c>
      <c r="D50" s="23">
        <v>0</v>
      </c>
      <c r="E50" s="24">
        <v>0</v>
      </c>
      <c r="F50" s="25">
        <v>0</v>
      </c>
      <c r="G50" s="24">
        <v>0</v>
      </c>
      <c r="H50" s="30">
        <v>0</v>
      </c>
      <c r="I50" s="24">
        <v>0</v>
      </c>
      <c r="J50" s="25">
        <v>1</v>
      </c>
      <c r="K50" s="24">
        <v>25</v>
      </c>
      <c r="L50" s="25">
        <v>3</v>
      </c>
      <c r="M50" s="24">
        <v>75</v>
      </c>
      <c r="N50" s="30">
        <v>0</v>
      </c>
      <c r="O50" s="24">
        <v>0</v>
      </c>
      <c r="P50" s="32">
        <v>0</v>
      </c>
      <c r="Q50" s="27">
        <v>0</v>
      </c>
      <c r="R50" s="23">
        <v>0</v>
      </c>
      <c r="S50" s="27">
        <v>0</v>
      </c>
      <c r="T50" s="28">
        <v>1818</v>
      </c>
      <c r="U50" s="29">
        <v>100</v>
      </c>
      <c r="V50" s="70"/>
    </row>
    <row r="51" spans="1:24" s="20" customFormat="1" ht="15" customHeight="1" x14ac:dyDescent="0.2">
      <c r="A51" s="19" t="s">
        <v>17</v>
      </c>
      <c r="B51" s="61" t="s">
        <v>62</v>
      </c>
      <c r="C51" s="53">
        <v>266</v>
      </c>
      <c r="D51" s="54">
        <v>0</v>
      </c>
      <c r="E51" s="55">
        <v>0</v>
      </c>
      <c r="F51" s="57">
        <v>1</v>
      </c>
      <c r="G51" s="55">
        <v>0.37594</v>
      </c>
      <c r="H51" s="56">
        <v>122</v>
      </c>
      <c r="I51" s="55">
        <v>45.865000000000002</v>
      </c>
      <c r="J51" s="56">
        <v>89</v>
      </c>
      <c r="K51" s="55">
        <v>33.459000000000003</v>
      </c>
      <c r="L51" s="56">
        <v>40</v>
      </c>
      <c r="M51" s="55">
        <v>15.038</v>
      </c>
      <c r="N51" s="57">
        <v>0</v>
      </c>
      <c r="O51" s="55">
        <v>0</v>
      </c>
      <c r="P51" s="58">
        <v>14</v>
      </c>
      <c r="Q51" s="59">
        <v>5.2632000000000003</v>
      </c>
      <c r="R51" s="54">
        <v>33</v>
      </c>
      <c r="S51" s="59">
        <v>12.406000000000001</v>
      </c>
      <c r="T51" s="67">
        <v>8616</v>
      </c>
      <c r="U51" s="68">
        <v>100</v>
      </c>
      <c r="V51" s="69"/>
    </row>
    <row r="52" spans="1:24" s="20" customFormat="1" ht="15" customHeight="1" x14ac:dyDescent="0.2">
      <c r="A52" s="19" t="s">
        <v>17</v>
      </c>
      <c r="B52" s="21" t="s">
        <v>63</v>
      </c>
      <c r="C52" s="22">
        <v>0</v>
      </c>
      <c r="D52" s="31">
        <v>0</v>
      </c>
      <c r="E52" s="24">
        <v>0</v>
      </c>
      <c r="F52" s="25">
        <v>0</v>
      </c>
      <c r="G52" s="24">
        <v>0</v>
      </c>
      <c r="H52" s="30">
        <v>0</v>
      </c>
      <c r="I52" s="24">
        <v>0</v>
      </c>
      <c r="J52" s="30">
        <v>0</v>
      </c>
      <c r="K52" s="24">
        <v>0</v>
      </c>
      <c r="L52" s="25">
        <v>0</v>
      </c>
      <c r="M52" s="24">
        <v>0</v>
      </c>
      <c r="N52" s="30">
        <v>0</v>
      </c>
      <c r="O52" s="24">
        <v>0</v>
      </c>
      <c r="P52" s="26">
        <v>0</v>
      </c>
      <c r="Q52" s="27">
        <v>0</v>
      </c>
      <c r="R52" s="23">
        <v>0</v>
      </c>
      <c r="S52" s="27">
        <v>0</v>
      </c>
      <c r="T52" s="28">
        <v>1009</v>
      </c>
      <c r="U52" s="29">
        <v>100</v>
      </c>
      <c r="V52" s="70"/>
    </row>
    <row r="53" spans="1:24" s="20" customFormat="1" ht="15" customHeight="1" x14ac:dyDescent="0.2">
      <c r="A53" s="19" t="s">
        <v>17</v>
      </c>
      <c r="B53" s="61" t="s">
        <v>64</v>
      </c>
      <c r="C53" s="64">
        <v>5</v>
      </c>
      <c r="D53" s="63">
        <v>0</v>
      </c>
      <c r="E53" s="55">
        <v>0</v>
      </c>
      <c r="F53" s="56">
        <v>0</v>
      </c>
      <c r="G53" s="55">
        <v>0</v>
      </c>
      <c r="H53" s="57">
        <v>0</v>
      </c>
      <c r="I53" s="55">
        <v>0</v>
      </c>
      <c r="J53" s="56">
        <v>0</v>
      </c>
      <c r="K53" s="55">
        <v>0</v>
      </c>
      <c r="L53" s="57">
        <v>5</v>
      </c>
      <c r="M53" s="55">
        <v>100</v>
      </c>
      <c r="N53" s="57">
        <v>0</v>
      </c>
      <c r="O53" s="55">
        <v>0</v>
      </c>
      <c r="P53" s="58">
        <v>0</v>
      </c>
      <c r="Q53" s="59">
        <v>0</v>
      </c>
      <c r="R53" s="63">
        <v>0</v>
      </c>
      <c r="S53" s="59">
        <v>0</v>
      </c>
      <c r="T53" s="67">
        <v>306</v>
      </c>
      <c r="U53" s="68">
        <v>100</v>
      </c>
      <c r="V53" s="69"/>
    </row>
    <row r="54" spans="1:24" s="20" customFormat="1" ht="15" customHeight="1" x14ac:dyDescent="0.2">
      <c r="A54" s="19" t="s">
        <v>17</v>
      </c>
      <c r="B54" s="21" t="s">
        <v>65</v>
      </c>
      <c r="C54" s="22">
        <v>10</v>
      </c>
      <c r="D54" s="31">
        <v>0</v>
      </c>
      <c r="E54" s="24">
        <v>0</v>
      </c>
      <c r="F54" s="25">
        <v>0</v>
      </c>
      <c r="G54" s="34">
        <v>0</v>
      </c>
      <c r="H54" s="30">
        <v>0</v>
      </c>
      <c r="I54" s="34">
        <v>0</v>
      </c>
      <c r="J54" s="25">
        <v>8</v>
      </c>
      <c r="K54" s="24">
        <v>80</v>
      </c>
      <c r="L54" s="25">
        <v>2</v>
      </c>
      <c r="M54" s="24">
        <v>20</v>
      </c>
      <c r="N54" s="25">
        <v>0</v>
      </c>
      <c r="O54" s="24">
        <v>0</v>
      </c>
      <c r="P54" s="32">
        <v>0</v>
      </c>
      <c r="Q54" s="27">
        <v>0</v>
      </c>
      <c r="R54" s="23">
        <v>0</v>
      </c>
      <c r="S54" s="27">
        <v>0</v>
      </c>
      <c r="T54" s="28">
        <v>1971</v>
      </c>
      <c r="U54" s="29">
        <v>100</v>
      </c>
      <c r="V54" s="70"/>
    </row>
    <row r="55" spans="1:24" s="20" customFormat="1" ht="15" customHeight="1" x14ac:dyDescent="0.2">
      <c r="A55" s="19" t="s">
        <v>17</v>
      </c>
      <c r="B55" s="61" t="s">
        <v>66</v>
      </c>
      <c r="C55" s="53">
        <v>68</v>
      </c>
      <c r="D55" s="54">
        <v>2</v>
      </c>
      <c r="E55" s="55">
        <v>2.9411999999999998</v>
      </c>
      <c r="F55" s="56">
        <v>0</v>
      </c>
      <c r="G55" s="55">
        <v>0</v>
      </c>
      <c r="H55" s="57">
        <v>23</v>
      </c>
      <c r="I55" s="55">
        <v>33.823999999999998</v>
      </c>
      <c r="J55" s="57">
        <v>3</v>
      </c>
      <c r="K55" s="55">
        <v>4.4119999999999999</v>
      </c>
      <c r="L55" s="56">
        <v>37</v>
      </c>
      <c r="M55" s="55">
        <v>54.411999999999999</v>
      </c>
      <c r="N55" s="56">
        <v>1</v>
      </c>
      <c r="O55" s="55">
        <v>1.4705900000000001</v>
      </c>
      <c r="P55" s="62">
        <v>2</v>
      </c>
      <c r="Q55" s="59">
        <v>2.9411999999999998</v>
      </c>
      <c r="R55" s="54">
        <v>2</v>
      </c>
      <c r="S55" s="59">
        <v>2.9411999999999998</v>
      </c>
      <c r="T55" s="67">
        <v>2305</v>
      </c>
      <c r="U55" s="68">
        <v>100</v>
      </c>
      <c r="V55" s="69"/>
    </row>
    <row r="56" spans="1:24" s="20" customFormat="1" ht="15" customHeight="1" x14ac:dyDescent="0.2">
      <c r="A56" s="19" t="s">
        <v>17</v>
      </c>
      <c r="B56" s="21" t="s">
        <v>67</v>
      </c>
      <c r="C56" s="22">
        <v>0</v>
      </c>
      <c r="D56" s="23">
        <v>0</v>
      </c>
      <c r="E56" s="24">
        <v>0</v>
      </c>
      <c r="F56" s="25">
        <v>0</v>
      </c>
      <c r="G56" s="24">
        <v>0</v>
      </c>
      <c r="H56" s="25">
        <v>0</v>
      </c>
      <c r="I56" s="24">
        <v>0</v>
      </c>
      <c r="J56" s="30">
        <v>0</v>
      </c>
      <c r="K56" s="24">
        <v>0</v>
      </c>
      <c r="L56" s="25">
        <v>0</v>
      </c>
      <c r="M56" s="24">
        <v>0</v>
      </c>
      <c r="N56" s="30">
        <v>0</v>
      </c>
      <c r="O56" s="24">
        <v>0</v>
      </c>
      <c r="P56" s="26">
        <v>0</v>
      </c>
      <c r="Q56" s="27">
        <v>0</v>
      </c>
      <c r="R56" s="31">
        <v>0</v>
      </c>
      <c r="S56" s="27">
        <v>0</v>
      </c>
      <c r="T56" s="28">
        <v>720</v>
      </c>
      <c r="U56" s="29">
        <v>100</v>
      </c>
      <c r="V56" s="70"/>
    </row>
    <row r="57" spans="1:24" s="20" customFormat="1" ht="15" customHeight="1" x14ac:dyDescent="0.2">
      <c r="A57" s="19" t="s">
        <v>17</v>
      </c>
      <c r="B57" s="61" t="s">
        <v>68</v>
      </c>
      <c r="C57" s="53">
        <v>9</v>
      </c>
      <c r="D57" s="54">
        <v>0</v>
      </c>
      <c r="E57" s="55">
        <v>0</v>
      </c>
      <c r="F57" s="57">
        <v>0</v>
      </c>
      <c r="G57" s="55">
        <v>0</v>
      </c>
      <c r="H57" s="56">
        <v>0</v>
      </c>
      <c r="I57" s="55">
        <v>0</v>
      </c>
      <c r="J57" s="56">
        <v>6</v>
      </c>
      <c r="K57" s="55">
        <v>66.667000000000002</v>
      </c>
      <c r="L57" s="56">
        <v>2</v>
      </c>
      <c r="M57" s="55">
        <v>22.222000000000001</v>
      </c>
      <c r="N57" s="56">
        <v>0</v>
      </c>
      <c r="O57" s="55">
        <v>0</v>
      </c>
      <c r="P57" s="62">
        <v>1</v>
      </c>
      <c r="Q57" s="59">
        <v>11.1111</v>
      </c>
      <c r="R57" s="63">
        <v>0</v>
      </c>
      <c r="S57" s="59">
        <v>0</v>
      </c>
      <c r="T57" s="67">
        <v>2232</v>
      </c>
      <c r="U57" s="68">
        <v>100</v>
      </c>
      <c r="V57" s="69"/>
    </row>
    <row r="58" spans="1:24" s="20" customFormat="1" ht="15" customHeight="1" thickBot="1" x14ac:dyDescent="0.25">
      <c r="A58" s="19" t="s">
        <v>17</v>
      </c>
      <c r="B58" s="35" t="s">
        <v>69</v>
      </c>
      <c r="C58" s="65">
        <v>1</v>
      </c>
      <c r="D58" s="66">
        <v>0</v>
      </c>
      <c r="E58" s="37">
        <v>0</v>
      </c>
      <c r="F58" s="38">
        <v>0</v>
      </c>
      <c r="G58" s="37">
        <v>0</v>
      </c>
      <c r="H58" s="39">
        <v>0</v>
      </c>
      <c r="I58" s="37">
        <v>0</v>
      </c>
      <c r="J58" s="38">
        <v>0</v>
      </c>
      <c r="K58" s="37">
        <v>0</v>
      </c>
      <c r="L58" s="38">
        <v>1</v>
      </c>
      <c r="M58" s="37">
        <v>100</v>
      </c>
      <c r="N58" s="38">
        <v>0</v>
      </c>
      <c r="O58" s="37">
        <v>0</v>
      </c>
      <c r="P58" s="40">
        <v>0</v>
      </c>
      <c r="Q58" s="41">
        <v>0</v>
      </c>
      <c r="R58" s="36">
        <v>0</v>
      </c>
      <c r="S58" s="41">
        <v>0</v>
      </c>
      <c r="T58" s="42">
        <v>365</v>
      </c>
      <c r="U58" s="43">
        <v>100</v>
      </c>
      <c r="V58" s="72"/>
    </row>
    <row r="59" spans="1:24" s="20" customFormat="1" ht="15" customHeight="1" x14ac:dyDescent="0.2">
      <c r="A59" s="19"/>
      <c r="B59" s="21"/>
      <c r="C59" s="30"/>
      <c r="D59" s="30"/>
      <c r="E59" s="73"/>
      <c r="F59" s="25"/>
      <c r="G59" s="73"/>
      <c r="H59" s="30"/>
      <c r="I59" s="73"/>
      <c r="J59" s="25"/>
      <c r="K59" s="73"/>
      <c r="L59" s="25"/>
      <c r="M59" s="73"/>
      <c r="N59" s="25"/>
      <c r="O59" s="73"/>
      <c r="P59" s="30"/>
      <c r="Q59" s="73"/>
      <c r="R59" s="25"/>
      <c r="S59" s="73"/>
      <c r="T59" s="74"/>
      <c r="U59" s="70"/>
      <c r="V59" s="70"/>
    </row>
    <row r="60" spans="1:24" s="45" customFormat="1" ht="15" customHeight="1" x14ac:dyDescent="0.2">
      <c r="A60" s="47"/>
      <c r="B60" s="51" t="s">
        <v>72</v>
      </c>
      <c r="C60" s="44"/>
      <c r="D60" s="44"/>
      <c r="E60" s="44"/>
      <c r="F60" s="44"/>
      <c r="G60" s="44"/>
      <c r="H60" s="44"/>
      <c r="I60" s="44"/>
      <c r="J60" s="44"/>
      <c r="K60" s="44"/>
      <c r="L60" s="44"/>
      <c r="M60" s="44"/>
      <c r="N60" s="44"/>
      <c r="O60" s="44"/>
      <c r="P60" s="44"/>
      <c r="Q60" s="44"/>
      <c r="R60" s="49"/>
      <c r="S60" s="50"/>
      <c r="T60" s="44"/>
      <c r="U60" s="44"/>
      <c r="V60" s="44"/>
    </row>
    <row r="61" spans="1:24" s="45" customFormat="1" ht="15" customHeight="1" x14ac:dyDescent="0.2">
      <c r="A61" s="47"/>
      <c r="B61" s="48" t="str">
        <f>CONCATENATE("NOTE: Table reads (for US Totals):  Of all ",IF(ISTEXT(C7),LEFT(C7,3),TEXT(C7,"#,##0"))," public school female students ", A7, ", ", IF(ISTEXT(D7),LEFT(D7,3),TEXT(D7,"#,##0"))," (", TEXT(E7,"0.0"),"%) were American Indian or Alaska Native.")</f>
        <v>NOTE: Table reads (for US Totals):  Of all 610 public school female students served under IDEA subjected to mechanical restraint, 13 (2.1%) were American Indian or Alaska Native.</v>
      </c>
      <c r="C61" s="44"/>
      <c r="D61" s="44"/>
      <c r="E61" s="44"/>
      <c r="F61" s="44"/>
      <c r="G61" s="44"/>
      <c r="H61" s="44"/>
      <c r="I61" s="44"/>
      <c r="J61" s="44"/>
      <c r="K61" s="44"/>
      <c r="L61" s="44"/>
      <c r="M61" s="44"/>
      <c r="N61" s="44"/>
      <c r="O61" s="44"/>
      <c r="P61" s="44"/>
      <c r="Q61" s="44"/>
      <c r="R61" s="44"/>
      <c r="S61" s="44"/>
      <c r="T61" s="49"/>
      <c r="U61" s="50"/>
      <c r="V61" s="50"/>
    </row>
    <row r="62" spans="1:24" s="20" customFormat="1" ht="15" customHeight="1" x14ac:dyDescent="0.2">
      <c r="A62" s="19"/>
      <c r="B62" s="107" t="s">
        <v>70</v>
      </c>
      <c r="C62" s="107"/>
      <c r="D62" s="107"/>
      <c r="E62" s="107"/>
      <c r="F62" s="107"/>
      <c r="G62" s="107"/>
      <c r="H62" s="107"/>
      <c r="I62" s="107"/>
      <c r="J62" s="107"/>
      <c r="K62" s="107"/>
      <c r="L62" s="107"/>
      <c r="M62" s="107"/>
      <c r="N62" s="107"/>
      <c r="O62" s="107"/>
      <c r="P62" s="107"/>
      <c r="Q62" s="107"/>
      <c r="R62" s="107"/>
      <c r="S62" s="107"/>
      <c r="T62" s="107"/>
      <c r="U62" s="107"/>
      <c r="V62" s="107"/>
      <c r="W62" s="107"/>
      <c r="X62" s="107"/>
    </row>
    <row r="63" spans="1:24" s="45" customFormat="1" ht="14.1" customHeight="1" x14ac:dyDescent="0.2">
      <c r="B63" s="107" t="s">
        <v>73</v>
      </c>
      <c r="C63" s="107"/>
      <c r="D63" s="107"/>
      <c r="E63" s="107"/>
      <c r="F63" s="107"/>
      <c r="G63" s="107"/>
      <c r="H63" s="107"/>
      <c r="I63" s="107"/>
      <c r="J63" s="107"/>
      <c r="K63" s="107"/>
      <c r="L63" s="107"/>
      <c r="M63" s="107"/>
      <c r="N63" s="107"/>
      <c r="O63" s="107"/>
      <c r="P63" s="107"/>
      <c r="Q63" s="107"/>
      <c r="R63" s="107"/>
      <c r="S63" s="107"/>
      <c r="T63" s="107"/>
      <c r="U63" s="107"/>
      <c r="V63" s="107"/>
      <c r="W63" s="107"/>
      <c r="X63" s="107"/>
    </row>
    <row r="64" spans="1:24" s="45" customFormat="1" ht="15" customHeight="1" x14ac:dyDescent="0.2">
      <c r="A64" s="47"/>
      <c r="B64" s="44"/>
      <c r="C64" s="44"/>
      <c r="D64" s="44"/>
      <c r="E64" s="44"/>
      <c r="F64" s="44"/>
      <c r="G64" s="44"/>
      <c r="H64" s="44"/>
      <c r="I64" s="44"/>
      <c r="J64" s="44"/>
      <c r="K64" s="44"/>
      <c r="L64" s="44"/>
      <c r="M64" s="44"/>
      <c r="N64" s="44"/>
      <c r="O64" s="44"/>
      <c r="P64" s="44"/>
      <c r="Q64" s="44"/>
      <c r="R64" s="49"/>
      <c r="S64" s="50"/>
      <c r="T64" s="44"/>
      <c r="U64" s="44"/>
      <c r="V64" s="44"/>
    </row>
    <row r="65" spans="1:24" s="45" customFormat="1" ht="15" customHeight="1" x14ac:dyDescent="0.2">
      <c r="A65" s="47"/>
      <c r="B65" s="44"/>
      <c r="C65" s="44"/>
      <c r="D65" s="44"/>
      <c r="E65" s="44"/>
      <c r="F65" s="44"/>
      <c r="G65" s="44"/>
      <c r="H65" s="44"/>
      <c r="I65" s="44"/>
      <c r="J65" s="44"/>
      <c r="K65" s="44"/>
      <c r="L65" s="44"/>
      <c r="M65" s="44"/>
      <c r="N65" s="44"/>
      <c r="O65" s="44"/>
      <c r="P65" s="44"/>
      <c r="Q65" s="44"/>
      <c r="R65" s="49"/>
      <c r="S65" s="50"/>
      <c r="T65" s="44"/>
      <c r="U65" s="44"/>
      <c r="V65" s="44"/>
    </row>
    <row r="66" spans="1:24" s="45" customFormat="1" ht="15" customHeight="1" x14ac:dyDescent="0.2">
      <c r="A66" s="47"/>
      <c r="B66" s="1"/>
      <c r="C66" s="1"/>
      <c r="D66" s="1"/>
      <c r="E66" s="1"/>
      <c r="F66" s="1"/>
      <c r="G66" s="1"/>
      <c r="H66" s="1"/>
      <c r="I66" s="1"/>
      <c r="J66" s="1"/>
      <c r="K66" s="1"/>
      <c r="L66" s="1"/>
      <c r="M66" s="1"/>
      <c r="N66" s="1"/>
      <c r="O66" s="1"/>
      <c r="P66" s="1"/>
      <c r="Q66" s="1"/>
      <c r="R66" s="3"/>
      <c r="S66" s="4"/>
      <c r="T66" s="1"/>
      <c r="U66" s="1"/>
      <c r="V66" s="1"/>
      <c r="W66" s="5"/>
      <c r="X66" s="5"/>
    </row>
  </sheetData>
  <sortState ref="A8:U58">
    <sortCondition ref="B8:B58"/>
  </sortState>
  <mergeCells count="15">
    <mergeCell ref="B62:X62"/>
    <mergeCell ref="B63:X63"/>
    <mergeCell ref="D5:E5"/>
    <mergeCell ref="F5:G5"/>
    <mergeCell ref="H5:I5"/>
    <mergeCell ref="J5:K5"/>
    <mergeCell ref="L5:M5"/>
    <mergeCell ref="N5:O5"/>
    <mergeCell ref="P5:Q5"/>
    <mergeCell ref="B4:B5"/>
    <mergeCell ref="C4:C5"/>
    <mergeCell ref="D4:Q4"/>
    <mergeCell ref="R4:S5"/>
    <mergeCell ref="T4:T5"/>
    <mergeCell ref="U4:V5"/>
  </mergeCells>
  <phoneticPr fontId="19" type="noConversion"/>
  <printOptions horizontalCentered="1"/>
  <pageMargins left="0.25" right="0.25" top="1" bottom="1" header="0.5" footer="0.5"/>
  <pageSetup paperSize="3" scale="69" orientation="landscape" horizontalDpi="4294967292" verticalDpi="4294967292"/>
  <extLst>
    <ext xmlns:mx="http://schemas.microsoft.com/office/mac/excel/2008/main" uri="{64002731-A6B0-56B0-2670-7721B7C09600}">
      <mx:PLV Mode="0" OnePage="0" WScale="4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8"/>
  <sheetViews>
    <sheetView zoomScale="80" zoomScaleNormal="80" workbookViewId="0"/>
  </sheetViews>
  <sheetFormatPr defaultColWidth="12.1640625" defaultRowHeight="14.25" x14ac:dyDescent="0.2"/>
  <cols>
    <col min="1" max="1" width="3" style="8"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24" width="1.33203125" style="1" customWidth="1"/>
    <col min="25" max="25" width="9" style="5" customWidth="1"/>
    <col min="26" max="16384" width="12.1640625" style="5"/>
  </cols>
  <sheetData>
    <row r="2" spans="1:24" s="2" customFormat="1" ht="15" customHeight="1" x14ac:dyDescent="0.25">
      <c r="A2" s="79">
        <f>C7-R7</f>
        <v>5029</v>
      </c>
      <c r="B2" s="81" t="str">
        <f>CONCATENATE("Number and percentage of public school students ",A7, ", by race/ethnicity, disability status, and English proficiency, by state: School Year 2015-16")</f>
        <v>Number and percentage of public school students not served under IDEA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row>
    <row r="3" spans="1:24" s="1" customFormat="1" ht="15" customHeight="1" thickBot="1" x14ac:dyDescent="0.3">
      <c r="A3" s="75">
        <f>C7</f>
        <v>5259</v>
      </c>
      <c r="B3" s="76"/>
      <c r="C3" s="77"/>
      <c r="D3" s="77"/>
      <c r="E3" s="77"/>
      <c r="F3" s="77"/>
      <c r="G3" s="77"/>
      <c r="H3" s="77"/>
      <c r="I3" s="77"/>
      <c r="J3" s="77"/>
      <c r="K3" s="77"/>
      <c r="L3" s="77"/>
      <c r="M3" s="77"/>
      <c r="N3" s="77"/>
      <c r="O3" s="77"/>
      <c r="P3" s="77"/>
      <c r="Q3" s="77"/>
      <c r="R3" s="77"/>
      <c r="S3" s="77"/>
      <c r="T3" s="77"/>
      <c r="U3" s="3"/>
      <c r="V3" s="77"/>
      <c r="W3" s="77"/>
      <c r="X3" s="77"/>
    </row>
    <row r="4" spans="1:24" s="10" customFormat="1" ht="24.95" customHeight="1" x14ac:dyDescent="0.2">
      <c r="A4" s="9"/>
      <c r="B4" s="100" t="s">
        <v>0</v>
      </c>
      <c r="C4" s="102" t="s">
        <v>12</v>
      </c>
      <c r="D4" s="104" t="s">
        <v>74</v>
      </c>
      <c r="E4" s="105"/>
      <c r="F4" s="105"/>
      <c r="G4" s="105"/>
      <c r="H4" s="105"/>
      <c r="I4" s="105"/>
      <c r="J4" s="105"/>
      <c r="K4" s="105"/>
      <c r="L4" s="105"/>
      <c r="M4" s="105"/>
      <c r="N4" s="105"/>
      <c r="O4" s="105"/>
      <c r="P4" s="105"/>
      <c r="Q4" s="106"/>
      <c r="R4" s="96" t="s">
        <v>75</v>
      </c>
      <c r="S4" s="97"/>
      <c r="T4" s="96" t="s">
        <v>13</v>
      </c>
      <c r="U4" s="97"/>
      <c r="V4" s="87" t="s">
        <v>16</v>
      </c>
      <c r="W4" s="89" t="s">
        <v>14</v>
      </c>
      <c r="X4" s="108"/>
    </row>
    <row r="5" spans="1:24"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88"/>
      <c r="W5" s="109"/>
      <c r="X5" s="110"/>
    </row>
    <row r="6" spans="1:24"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2" t="s">
        <v>8</v>
      </c>
      <c r="S6" s="16" t="s">
        <v>9</v>
      </c>
      <c r="T6" s="14" t="s">
        <v>8</v>
      </c>
      <c r="U6" s="16" t="s">
        <v>9</v>
      </c>
      <c r="V6" s="17"/>
      <c r="W6" s="18"/>
      <c r="X6" s="71"/>
    </row>
    <row r="7" spans="1:24" s="20" customFormat="1" ht="15" customHeight="1" x14ac:dyDescent="0.2">
      <c r="A7" s="19" t="s">
        <v>84</v>
      </c>
      <c r="B7" s="52" t="s">
        <v>11</v>
      </c>
      <c r="C7" s="53">
        <f>D7+F7+H7+J7+L7+N7+P7</f>
        <v>5259</v>
      </c>
      <c r="D7" s="54">
        <v>67</v>
      </c>
      <c r="E7" s="55">
        <v>1.274</v>
      </c>
      <c r="F7" s="56">
        <v>25</v>
      </c>
      <c r="G7" s="55">
        <v>0.47539999999999999</v>
      </c>
      <c r="H7" s="56">
        <v>2153</v>
      </c>
      <c r="I7" s="55">
        <v>40.939</v>
      </c>
      <c r="J7" s="56">
        <v>1399</v>
      </c>
      <c r="K7" s="55">
        <v>26.602</v>
      </c>
      <c r="L7" s="56">
        <v>1440</v>
      </c>
      <c r="M7" s="55">
        <v>27.382000000000001</v>
      </c>
      <c r="N7" s="57">
        <v>5</v>
      </c>
      <c r="O7" s="55">
        <v>9.5079999999999998E-2</v>
      </c>
      <c r="P7" s="58">
        <v>170</v>
      </c>
      <c r="Q7" s="59">
        <v>3.2326000000000001</v>
      </c>
      <c r="R7" s="60">
        <v>230</v>
      </c>
      <c r="S7" s="59">
        <v>4.3730000000000002</v>
      </c>
      <c r="T7" s="60">
        <v>515</v>
      </c>
      <c r="U7" s="82">
        <v>9.7927</v>
      </c>
      <c r="V7" s="67">
        <v>96360</v>
      </c>
      <c r="W7" s="68">
        <v>97.611999999999995</v>
      </c>
      <c r="X7" s="69"/>
    </row>
    <row r="8" spans="1:24" s="20" customFormat="1" ht="15" customHeight="1" x14ac:dyDescent="0.2">
      <c r="A8" s="19" t="s">
        <v>17</v>
      </c>
      <c r="B8" s="21" t="s">
        <v>20</v>
      </c>
      <c r="C8" s="22">
        <f t="shared" ref="C8:C58" si="0">D8+F8+H8+J8+L8+N8+P8</f>
        <v>37</v>
      </c>
      <c r="D8" s="23">
        <v>0</v>
      </c>
      <c r="E8" s="24">
        <v>0</v>
      </c>
      <c r="F8" s="25">
        <v>0</v>
      </c>
      <c r="G8" s="24">
        <v>0</v>
      </c>
      <c r="H8" s="30">
        <v>2</v>
      </c>
      <c r="I8" s="24">
        <v>5.4050000000000002</v>
      </c>
      <c r="J8" s="25">
        <v>23</v>
      </c>
      <c r="K8" s="24">
        <v>62.161999999999999</v>
      </c>
      <c r="L8" s="25">
        <v>12</v>
      </c>
      <c r="M8" s="24">
        <v>32.432000000000002</v>
      </c>
      <c r="N8" s="25">
        <v>0</v>
      </c>
      <c r="O8" s="24">
        <v>0</v>
      </c>
      <c r="P8" s="32">
        <v>0</v>
      </c>
      <c r="Q8" s="27">
        <v>0</v>
      </c>
      <c r="R8" s="23">
        <v>0</v>
      </c>
      <c r="S8" s="27">
        <v>0</v>
      </c>
      <c r="T8" s="31">
        <v>0</v>
      </c>
      <c r="U8" s="73">
        <v>0</v>
      </c>
      <c r="V8" s="28">
        <v>1400</v>
      </c>
      <c r="W8" s="29">
        <v>100</v>
      </c>
      <c r="X8" s="70"/>
    </row>
    <row r="9" spans="1:24" s="20" customFormat="1" ht="15" customHeight="1" x14ac:dyDescent="0.2">
      <c r="A9" s="19" t="s">
        <v>17</v>
      </c>
      <c r="B9" s="61" t="s">
        <v>19</v>
      </c>
      <c r="C9" s="53">
        <f t="shared" si="0"/>
        <v>0</v>
      </c>
      <c r="D9" s="54">
        <v>0</v>
      </c>
      <c r="E9" s="55">
        <v>0</v>
      </c>
      <c r="F9" s="56">
        <v>0</v>
      </c>
      <c r="G9" s="55">
        <v>0</v>
      </c>
      <c r="H9" s="56">
        <v>0</v>
      </c>
      <c r="I9" s="55">
        <v>0</v>
      </c>
      <c r="J9" s="57">
        <v>0</v>
      </c>
      <c r="K9" s="55">
        <v>0</v>
      </c>
      <c r="L9" s="57">
        <v>0</v>
      </c>
      <c r="M9" s="55">
        <v>0</v>
      </c>
      <c r="N9" s="56">
        <v>0</v>
      </c>
      <c r="O9" s="55">
        <v>0</v>
      </c>
      <c r="P9" s="62">
        <v>0</v>
      </c>
      <c r="Q9" s="59">
        <v>0</v>
      </c>
      <c r="R9" s="63">
        <v>0</v>
      </c>
      <c r="S9" s="59">
        <v>0</v>
      </c>
      <c r="T9" s="63">
        <v>0</v>
      </c>
      <c r="U9" s="82">
        <v>0</v>
      </c>
      <c r="V9" s="67">
        <v>503</v>
      </c>
      <c r="W9" s="68">
        <v>100</v>
      </c>
      <c r="X9" s="69"/>
    </row>
    <row r="10" spans="1:24" s="20" customFormat="1" ht="15" customHeight="1" x14ac:dyDescent="0.2">
      <c r="A10" s="19" t="s">
        <v>17</v>
      </c>
      <c r="B10" s="21" t="s">
        <v>22</v>
      </c>
      <c r="C10" s="22">
        <f t="shared" si="0"/>
        <v>3</v>
      </c>
      <c r="D10" s="31">
        <v>2</v>
      </c>
      <c r="E10" s="24">
        <v>66.667000000000002</v>
      </c>
      <c r="F10" s="25">
        <v>0</v>
      </c>
      <c r="G10" s="24">
        <v>0</v>
      </c>
      <c r="H10" s="30">
        <v>1</v>
      </c>
      <c r="I10" s="24">
        <v>33.332999999999998</v>
      </c>
      <c r="J10" s="25">
        <v>0</v>
      </c>
      <c r="K10" s="24">
        <v>0</v>
      </c>
      <c r="L10" s="30">
        <v>0</v>
      </c>
      <c r="M10" s="24">
        <v>0</v>
      </c>
      <c r="N10" s="30">
        <v>0</v>
      </c>
      <c r="O10" s="24">
        <v>0</v>
      </c>
      <c r="P10" s="26">
        <v>0</v>
      </c>
      <c r="Q10" s="27">
        <v>0</v>
      </c>
      <c r="R10" s="31">
        <v>0</v>
      </c>
      <c r="S10" s="27">
        <v>0</v>
      </c>
      <c r="T10" s="31">
        <v>0</v>
      </c>
      <c r="U10" s="73">
        <v>0</v>
      </c>
      <c r="V10" s="28">
        <v>1977</v>
      </c>
      <c r="W10" s="29">
        <v>100</v>
      </c>
      <c r="X10" s="70"/>
    </row>
    <row r="11" spans="1:24" s="20" customFormat="1" ht="15" customHeight="1" x14ac:dyDescent="0.2">
      <c r="A11" s="19" t="s">
        <v>17</v>
      </c>
      <c r="B11" s="61" t="s">
        <v>21</v>
      </c>
      <c r="C11" s="53">
        <f t="shared" si="0"/>
        <v>61</v>
      </c>
      <c r="D11" s="54">
        <v>0</v>
      </c>
      <c r="E11" s="55">
        <v>0</v>
      </c>
      <c r="F11" s="57">
        <v>0</v>
      </c>
      <c r="G11" s="55">
        <v>0</v>
      </c>
      <c r="H11" s="56">
        <v>3</v>
      </c>
      <c r="I11" s="55">
        <v>4.9180000000000001</v>
      </c>
      <c r="J11" s="56">
        <v>25</v>
      </c>
      <c r="K11" s="55">
        <v>40.984000000000002</v>
      </c>
      <c r="L11" s="56">
        <v>33</v>
      </c>
      <c r="M11" s="55">
        <v>54.097999999999999</v>
      </c>
      <c r="N11" s="56">
        <v>0</v>
      </c>
      <c r="O11" s="55">
        <v>0</v>
      </c>
      <c r="P11" s="62">
        <v>0</v>
      </c>
      <c r="Q11" s="59">
        <v>0</v>
      </c>
      <c r="R11" s="63">
        <v>1</v>
      </c>
      <c r="S11" s="59">
        <v>1.639</v>
      </c>
      <c r="T11" s="54">
        <v>0</v>
      </c>
      <c r="U11" s="82">
        <v>0</v>
      </c>
      <c r="V11" s="67">
        <v>1092</v>
      </c>
      <c r="W11" s="68">
        <v>100</v>
      </c>
      <c r="X11" s="69"/>
    </row>
    <row r="12" spans="1:24" s="20" customFormat="1" ht="15" customHeight="1" x14ac:dyDescent="0.2">
      <c r="A12" s="19" t="s">
        <v>17</v>
      </c>
      <c r="B12" s="21" t="s">
        <v>23</v>
      </c>
      <c r="C12" s="22">
        <f t="shared" si="0"/>
        <v>210</v>
      </c>
      <c r="D12" s="23">
        <v>3</v>
      </c>
      <c r="E12" s="24">
        <v>1.429</v>
      </c>
      <c r="F12" s="30">
        <v>7</v>
      </c>
      <c r="G12" s="24">
        <v>3.3332999999999999</v>
      </c>
      <c r="H12" s="25">
        <v>89</v>
      </c>
      <c r="I12" s="24">
        <v>42.381</v>
      </c>
      <c r="J12" s="25">
        <v>39</v>
      </c>
      <c r="K12" s="24">
        <v>18.571000000000002</v>
      </c>
      <c r="L12" s="25">
        <v>37</v>
      </c>
      <c r="M12" s="24">
        <v>17.619</v>
      </c>
      <c r="N12" s="30">
        <v>0</v>
      </c>
      <c r="O12" s="24">
        <v>0</v>
      </c>
      <c r="P12" s="32">
        <v>35</v>
      </c>
      <c r="Q12" s="27">
        <v>16.666699999999999</v>
      </c>
      <c r="R12" s="31">
        <v>6</v>
      </c>
      <c r="S12" s="27">
        <v>2.8570000000000002</v>
      </c>
      <c r="T12" s="23">
        <v>16</v>
      </c>
      <c r="U12" s="73">
        <v>7.6189999999999998</v>
      </c>
      <c r="V12" s="28">
        <v>10138</v>
      </c>
      <c r="W12" s="29">
        <v>100</v>
      </c>
      <c r="X12" s="70"/>
    </row>
    <row r="13" spans="1:24" s="20" customFormat="1" ht="15" customHeight="1" x14ac:dyDescent="0.2">
      <c r="A13" s="19" t="s">
        <v>17</v>
      </c>
      <c r="B13" s="61" t="s">
        <v>24</v>
      </c>
      <c r="C13" s="53">
        <f t="shared" si="0"/>
        <v>53</v>
      </c>
      <c r="D13" s="54">
        <v>0</v>
      </c>
      <c r="E13" s="55">
        <v>0</v>
      </c>
      <c r="F13" s="57">
        <v>1</v>
      </c>
      <c r="G13" s="55">
        <v>1.8868</v>
      </c>
      <c r="H13" s="56">
        <v>29</v>
      </c>
      <c r="I13" s="55">
        <v>54.716999999999999</v>
      </c>
      <c r="J13" s="57">
        <v>11</v>
      </c>
      <c r="K13" s="55">
        <v>20.754999999999999</v>
      </c>
      <c r="L13" s="56">
        <v>11</v>
      </c>
      <c r="M13" s="55">
        <v>20.754999999999999</v>
      </c>
      <c r="N13" s="56">
        <v>1</v>
      </c>
      <c r="O13" s="55">
        <v>1.88679</v>
      </c>
      <c r="P13" s="58">
        <v>0</v>
      </c>
      <c r="Q13" s="59">
        <v>0</v>
      </c>
      <c r="R13" s="54">
        <v>0</v>
      </c>
      <c r="S13" s="59">
        <v>0</v>
      </c>
      <c r="T13" s="63">
        <v>0</v>
      </c>
      <c r="U13" s="82">
        <v>0</v>
      </c>
      <c r="V13" s="67">
        <v>1868</v>
      </c>
      <c r="W13" s="68">
        <v>91.328000000000003</v>
      </c>
      <c r="X13" s="69"/>
    </row>
    <row r="14" spans="1:24" s="20" customFormat="1" ht="15" customHeight="1" x14ac:dyDescent="0.2">
      <c r="A14" s="19" t="s">
        <v>17</v>
      </c>
      <c r="B14" s="21" t="s">
        <v>25</v>
      </c>
      <c r="C14" s="33">
        <f t="shared" si="0"/>
        <v>1</v>
      </c>
      <c r="D14" s="23">
        <v>0</v>
      </c>
      <c r="E14" s="24">
        <v>0</v>
      </c>
      <c r="F14" s="25">
        <v>0</v>
      </c>
      <c r="G14" s="24">
        <v>0</v>
      </c>
      <c r="H14" s="30">
        <v>1</v>
      </c>
      <c r="I14" s="24">
        <v>100</v>
      </c>
      <c r="J14" s="30">
        <v>0</v>
      </c>
      <c r="K14" s="24">
        <v>0</v>
      </c>
      <c r="L14" s="30">
        <v>0</v>
      </c>
      <c r="M14" s="24">
        <v>0</v>
      </c>
      <c r="N14" s="25">
        <v>0</v>
      </c>
      <c r="O14" s="24">
        <v>0</v>
      </c>
      <c r="P14" s="26">
        <v>0</v>
      </c>
      <c r="Q14" s="27">
        <v>0</v>
      </c>
      <c r="R14" s="31">
        <v>1</v>
      </c>
      <c r="S14" s="27">
        <v>100</v>
      </c>
      <c r="T14" s="23">
        <v>0</v>
      </c>
      <c r="U14" s="73">
        <v>0</v>
      </c>
      <c r="V14" s="28">
        <v>1238</v>
      </c>
      <c r="W14" s="29">
        <v>100</v>
      </c>
      <c r="X14" s="70"/>
    </row>
    <row r="15" spans="1:24"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54">
        <v>0</v>
      </c>
      <c r="U15" s="82">
        <v>0</v>
      </c>
      <c r="V15" s="67">
        <v>235</v>
      </c>
      <c r="W15" s="68">
        <v>100</v>
      </c>
      <c r="X15" s="69"/>
    </row>
    <row r="16" spans="1:24" s="20" customFormat="1" ht="15" customHeight="1" x14ac:dyDescent="0.2">
      <c r="A16" s="19" t="s">
        <v>17</v>
      </c>
      <c r="B16" s="21" t="s">
        <v>26</v>
      </c>
      <c r="C16" s="33">
        <f t="shared" si="0"/>
        <v>1</v>
      </c>
      <c r="D16" s="31">
        <v>0</v>
      </c>
      <c r="E16" s="24">
        <v>0</v>
      </c>
      <c r="F16" s="30">
        <v>0</v>
      </c>
      <c r="G16" s="24">
        <v>0</v>
      </c>
      <c r="H16" s="25">
        <v>0</v>
      </c>
      <c r="I16" s="24">
        <v>0</v>
      </c>
      <c r="J16" s="30">
        <v>1</v>
      </c>
      <c r="K16" s="24">
        <v>100</v>
      </c>
      <c r="L16" s="25">
        <v>0</v>
      </c>
      <c r="M16" s="24">
        <v>0</v>
      </c>
      <c r="N16" s="30">
        <v>0</v>
      </c>
      <c r="O16" s="24">
        <v>0</v>
      </c>
      <c r="P16" s="26">
        <v>0</v>
      </c>
      <c r="Q16" s="27">
        <v>0</v>
      </c>
      <c r="R16" s="23">
        <v>0</v>
      </c>
      <c r="S16" s="27">
        <v>0</v>
      </c>
      <c r="T16" s="23">
        <v>0</v>
      </c>
      <c r="U16" s="73">
        <v>0</v>
      </c>
      <c r="V16" s="28">
        <v>221</v>
      </c>
      <c r="W16" s="29">
        <v>100</v>
      </c>
      <c r="X16" s="70"/>
    </row>
    <row r="17" spans="1:24" s="20" customFormat="1" ht="15" customHeight="1" x14ac:dyDescent="0.2">
      <c r="A17" s="19" t="s">
        <v>17</v>
      </c>
      <c r="B17" s="61" t="s">
        <v>28</v>
      </c>
      <c r="C17" s="53">
        <f t="shared" si="0"/>
        <v>189</v>
      </c>
      <c r="D17" s="54">
        <v>1</v>
      </c>
      <c r="E17" s="55">
        <v>0.52900000000000003</v>
      </c>
      <c r="F17" s="57">
        <v>0</v>
      </c>
      <c r="G17" s="55">
        <v>0</v>
      </c>
      <c r="H17" s="56">
        <v>9</v>
      </c>
      <c r="I17" s="55">
        <v>4.7619999999999996</v>
      </c>
      <c r="J17" s="57">
        <v>30</v>
      </c>
      <c r="K17" s="55">
        <v>15.872999999999999</v>
      </c>
      <c r="L17" s="57">
        <v>146</v>
      </c>
      <c r="M17" s="55">
        <v>77.248999999999995</v>
      </c>
      <c r="N17" s="57">
        <v>0</v>
      </c>
      <c r="O17" s="55">
        <v>0</v>
      </c>
      <c r="P17" s="62">
        <v>3</v>
      </c>
      <c r="Q17" s="59">
        <v>1.5872999999999999</v>
      </c>
      <c r="R17" s="54">
        <v>2</v>
      </c>
      <c r="S17" s="59">
        <v>1.0580000000000001</v>
      </c>
      <c r="T17" s="54">
        <v>5</v>
      </c>
      <c r="U17" s="82">
        <v>2.6455000000000002</v>
      </c>
      <c r="V17" s="67">
        <v>3952</v>
      </c>
      <c r="W17" s="68">
        <v>100</v>
      </c>
      <c r="X17" s="69"/>
    </row>
    <row r="18" spans="1:24" s="20" customFormat="1" ht="15" customHeight="1" x14ac:dyDescent="0.2">
      <c r="A18" s="19" t="s">
        <v>17</v>
      </c>
      <c r="B18" s="21" t="s">
        <v>29</v>
      </c>
      <c r="C18" s="22">
        <f t="shared" si="0"/>
        <v>176</v>
      </c>
      <c r="D18" s="31">
        <v>0</v>
      </c>
      <c r="E18" s="24">
        <v>0</v>
      </c>
      <c r="F18" s="25">
        <v>1</v>
      </c>
      <c r="G18" s="24">
        <v>0.56820000000000004</v>
      </c>
      <c r="H18" s="25">
        <v>4</v>
      </c>
      <c r="I18" s="24">
        <v>2.2730000000000001</v>
      </c>
      <c r="J18" s="25">
        <v>157</v>
      </c>
      <c r="K18" s="24">
        <v>89.204999999999998</v>
      </c>
      <c r="L18" s="25">
        <v>13</v>
      </c>
      <c r="M18" s="24">
        <v>7.3860000000000001</v>
      </c>
      <c r="N18" s="25">
        <v>0</v>
      </c>
      <c r="O18" s="24">
        <v>0</v>
      </c>
      <c r="P18" s="26">
        <v>1</v>
      </c>
      <c r="Q18" s="27">
        <v>0.56820000000000004</v>
      </c>
      <c r="R18" s="31">
        <v>0</v>
      </c>
      <c r="S18" s="27">
        <v>0</v>
      </c>
      <c r="T18" s="23">
        <v>1</v>
      </c>
      <c r="U18" s="73">
        <v>0.56820000000000004</v>
      </c>
      <c r="V18" s="28">
        <v>2407</v>
      </c>
      <c r="W18" s="29">
        <v>100</v>
      </c>
      <c r="X18" s="70"/>
    </row>
    <row r="19" spans="1:24"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54">
        <v>0</v>
      </c>
      <c r="U19" s="82">
        <v>0</v>
      </c>
      <c r="V19" s="67">
        <v>290</v>
      </c>
      <c r="W19" s="68">
        <v>100</v>
      </c>
      <c r="X19" s="69"/>
    </row>
    <row r="20" spans="1:24" s="20" customFormat="1" ht="15" customHeight="1" x14ac:dyDescent="0.2">
      <c r="A20" s="19" t="s">
        <v>17</v>
      </c>
      <c r="B20" s="21" t="s">
        <v>32</v>
      </c>
      <c r="C20" s="33">
        <f t="shared" si="0"/>
        <v>9</v>
      </c>
      <c r="D20" s="31">
        <v>4</v>
      </c>
      <c r="E20" s="24">
        <v>44.444000000000003</v>
      </c>
      <c r="F20" s="30">
        <v>0</v>
      </c>
      <c r="G20" s="24">
        <v>0</v>
      </c>
      <c r="H20" s="25">
        <v>1</v>
      </c>
      <c r="I20" s="24">
        <v>11.111000000000001</v>
      </c>
      <c r="J20" s="30">
        <v>1</v>
      </c>
      <c r="K20" s="24">
        <v>11.111000000000001</v>
      </c>
      <c r="L20" s="30">
        <v>3</v>
      </c>
      <c r="M20" s="24">
        <v>33.332999999999998</v>
      </c>
      <c r="N20" s="30">
        <v>0</v>
      </c>
      <c r="O20" s="24">
        <v>0</v>
      </c>
      <c r="P20" s="26">
        <v>0</v>
      </c>
      <c r="Q20" s="27">
        <v>0</v>
      </c>
      <c r="R20" s="31">
        <v>1</v>
      </c>
      <c r="S20" s="27">
        <v>11.111000000000001</v>
      </c>
      <c r="T20" s="23">
        <v>1</v>
      </c>
      <c r="U20" s="73">
        <v>11.1111</v>
      </c>
      <c r="V20" s="28">
        <v>720</v>
      </c>
      <c r="W20" s="29">
        <v>100</v>
      </c>
      <c r="X20" s="70"/>
    </row>
    <row r="21" spans="1:24" s="20" customFormat="1" ht="15" customHeight="1" x14ac:dyDescent="0.2">
      <c r="A21" s="19" t="s">
        <v>17</v>
      </c>
      <c r="B21" s="61" t="s">
        <v>33</v>
      </c>
      <c r="C21" s="53">
        <f t="shared" si="0"/>
        <v>214</v>
      </c>
      <c r="D21" s="63">
        <v>1</v>
      </c>
      <c r="E21" s="55">
        <v>0.46700000000000003</v>
      </c>
      <c r="F21" s="56">
        <v>4</v>
      </c>
      <c r="G21" s="55">
        <v>1.8692</v>
      </c>
      <c r="H21" s="57">
        <v>50</v>
      </c>
      <c r="I21" s="55">
        <v>23.364000000000001</v>
      </c>
      <c r="J21" s="56">
        <v>81</v>
      </c>
      <c r="K21" s="55">
        <v>37.85</v>
      </c>
      <c r="L21" s="56">
        <v>68</v>
      </c>
      <c r="M21" s="55">
        <v>31.776</v>
      </c>
      <c r="N21" s="56">
        <v>0</v>
      </c>
      <c r="O21" s="55">
        <v>0</v>
      </c>
      <c r="P21" s="62">
        <v>10</v>
      </c>
      <c r="Q21" s="59">
        <v>4.6729000000000003</v>
      </c>
      <c r="R21" s="54">
        <v>7</v>
      </c>
      <c r="S21" s="59">
        <v>3.2709999999999999</v>
      </c>
      <c r="T21" s="63">
        <v>10</v>
      </c>
      <c r="U21" s="82">
        <v>4.6729000000000003</v>
      </c>
      <c r="V21" s="67">
        <v>4081</v>
      </c>
      <c r="W21" s="68">
        <v>99.706000000000003</v>
      </c>
      <c r="X21" s="69"/>
    </row>
    <row r="22" spans="1:24" s="20" customFormat="1" ht="15" customHeight="1" x14ac:dyDescent="0.2">
      <c r="A22" s="19" t="s">
        <v>17</v>
      </c>
      <c r="B22" s="21" t="s">
        <v>34</v>
      </c>
      <c r="C22" s="22">
        <f t="shared" si="0"/>
        <v>84</v>
      </c>
      <c r="D22" s="23">
        <v>0</v>
      </c>
      <c r="E22" s="24">
        <v>0</v>
      </c>
      <c r="F22" s="30">
        <v>0</v>
      </c>
      <c r="G22" s="24">
        <v>0</v>
      </c>
      <c r="H22" s="30">
        <v>6</v>
      </c>
      <c r="I22" s="24">
        <v>7.1429999999999998</v>
      </c>
      <c r="J22" s="25">
        <v>35</v>
      </c>
      <c r="K22" s="24">
        <v>41.667000000000002</v>
      </c>
      <c r="L22" s="25">
        <v>34</v>
      </c>
      <c r="M22" s="24">
        <v>40.475999999999999</v>
      </c>
      <c r="N22" s="25">
        <v>1</v>
      </c>
      <c r="O22" s="24">
        <v>1.19048</v>
      </c>
      <c r="P22" s="32">
        <v>8</v>
      </c>
      <c r="Q22" s="27">
        <v>9.5237999999999996</v>
      </c>
      <c r="R22" s="31">
        <v>0</v>
      </c>
      <c r="S22" s="27">
        <v>0</v>
      </c>
      <c r="T22" s="31">
        <v>6</v>
      </c>
      <c r="U22" s="73">
        <v>7.1429</v>
      </c>
      <c r="V22" s="28">
        <v>1879</v>
      </c>
      <c r="W22" s="29">
        <v>100</v>
      </c>
      <c r="X22" s="70"/>
    </row>
    <row r="23" spans="1:24" s="20" customFormat="1" ht="15" customHeight="1" x14ac:dyDescent="0.2">
      <c r="A23" s="19" t="s">
        <v>17</v>
      </c>
      <c r="B23" s="61" t="s">
        <v>31</v>
      </c>
      <c r="C23" s="53">
        <f t="shared" si="0"/>
        <v>6</v>
      </c>
      <c r="D23" s="54">
        <v>0</v>
      </c>
      <c r="E23" s="55">
        <v>0</v>
      </c>
      <c r="F23" s="56">
        <v>0</v>
      </c>
      <c r="G23" s="55">
        <v>0</v>
      </c>
      <c r="H23" s="56">
        <v>0</v>
      </c>
      <c r="I23" s="55">
        <v>0</v>
      </c>
      <c r="J23" s="56">
        <v>3</v>
      </c>
      <c r="K23" s="55">
        <v>50</v>
      </c>
      <c r="L23" s="56">
        <v>3</v>
      </c>
      <c r="M23" s="55">
        <v>50</v>
      </c>
      <c r="N23" s="56">
        <v>0</v>
      </c>
      <c r="O23" s="55">
        <v>0</v>
      </c>
      <c r="P23" s="62">
        <v>0</v>
      </c>
      <c r="Q23" s="59">
        <v>0</v>
      </c>
      <c r="R23" s="63">
        <v>0</v>
      </c>
      <c r="S23" s="59">
        <v>0</v>
      </c>
      <c r="T23" s="54">
        <v>0</v>
      </c>
      <c r="U23" s="82">
        <v>0</v>
      </c>
      <c r="V23" s="67">
        <v>1365</v>
      </c>
      <c r="W23" s="68">
        <v>100</v>
      </c>
      <c r="X23" s="69"/>
    </row>
    <row r="24" spans="1:24" s="20" customFormat="1" ht="15" customHeight="1" x14ac:dyDescent="0.2">
      <c r="A24" s="19" t="s">
        <v>17</v>
      </c>
      <c r="B24" s="21" t="s">
        <v>35</v>
      </c>
      <c r="C24" s="22">
        <f t="shared" si="0"/>
        <v>337</v>
      </c>
      <c r="D24" s="31">
        <v>3</v>
      </c>
      <c r="E24" s="24">
        <v>0.89</v>
      </c>
      <c r="F24" s="25">
        <v>0</v>
      </c>
      <c r="G24" s="24">
        <v>0</v>
      </c>
      <c r="H24" s="30">
        <v>75</v>
      </c>
      <c r="I24" s="24">
        <v>22.254999999999999</v>
      </c>
      <c r="J24" s="25">
        <v>42</v>
      </c>
      <c r="K24" s="24">
        <v>12.462999999999999</v>
      </c>
      <c r="L24" s="25">
        <v>180</v>
      </c>
      <c r="M24" s="24">
        <v>53.411999999999999</v>
      </c>
      <c r="N24" s="25">
        <v>1</v>
      </c>
      <c r="O24" s="24">
        <v>0.29674</v>
      </c>
      <c r="P24" s="32">
        <v>36</v>
      </c>
      <c r="Q24" s="27">
        <v>10.682499999999999</v>
      </c>
      <c r="R24" s="31">
        <v>4</v>
      </c>
      <c r="S24" s="27">
        <v>1.1870000000000001</v>
      </c>
      <c r="T24" s="23">
        <v>15</v>
      </c>
      <c r="U24" s="73">
        <v>4.4509999999999996</v>
      </c>
      <c r="V24" s="28">
        <v>1356</v>
      </c>
      <c r="W24" s="29">
        <v>100</v>
      </c>
      <c r="X24" s="70"/>
    </row>
    <row r="25" spans="1:24" s="20" customFormat="1" ht="15" customHeight="1" x14ac:dyDescent="0.2">
      <c r="A25" s="19" t="s">
        <v>17</v>
      </c>
      <c r="B25" s="61" t="s">
        <v>36</v>
      </c>
      <c r="C25" s="64">
        <f t="shared" si="0"/>
        <v>0</v>
      </c>
      <c r="D25" s="54">
        <v>0</v>
      </c>
      <c r="E25" s="55">
        <v>0</v>
      </c>
      <c r="F25" s="56">
        <v>0</v>
      </c>
      <c r="G25" s="55">
        <v>0</v>
      </c>
      <c r="H25" s="56">
        <v>0</v>
      </c>
      <c r="I25" s="55">
        <v>0</v>
      </c>
      <c r="J25" s="56">
        <v>0</v>
      </c>
      <c r="K25" s="55">
        <v>0</v>
      </c>
      <c r="L25" s="57">
        <v>0</v>
      </c>
      <c r="M25" s="55">
        <v>0</v>
      </c>
      <c r="N25" s="56">
        <v>0</v>
      </c>
      <c r="O25" s="55">
        <v>0</v>
      </c>
      <c r="P25" s="62">
        <v>0</v>
      </c>
      <c r="Q25" s="59">
        <v>0</v>
      </c>
      <c r="R25" s="54">
        <v>0</v>
      </c>
      <c r="S25" s="59">
        <v>0</v>
      </c>
      <c r="T25" s="54">
        <v>0</v>
      </c>
      <c r="U25" s="82">
        <v>0</v>
      </c>
      <c r="V25" s="67">
        <v>1407</v>
      </c>
      <c r="W25" s="68">
        <v>100</v>
      </c>
      <c r="X25" s="69"/>
    </row>
    <row r="26" spans="1:24" s="20" customFormat="1" ht="15" customHeight="1" x14ac:dyDescent="0.2">
      <c r="A26" s="19" t="s">
        <v>17</v>
      </c>
      <c r="B26" s="21" t="s">
        <v>37</v>
      </c>
      <c r="C26" s="22">
        <f t="shared" si="0"/>
        <v>16</v>
      </c>
      <c r="D26" s="23">
        <v>0</v>
      </c>
      <c r="E26" s="24">
        <v>0</v>
      </c>
      <c r="F26" s="30">
        <v>0</v>
      </c>
      <c r="G26" s="24">
        <v>0</v>
      </c>
      <c r="H26" s="30">
        <v>0</v>
      </c>
      <c r="I26" s="24">
        <v>0</v>
      </c>
      <c r="J26" s="25">
        <v>16</v>
      </c>
      <c r="K26" s="24">
        <v>100</v>
      </c>
      <c r="L26" s="25">
        <v>0</v>
      </c>
      <c r="M26" s="24">
        <v>0</v>
      </c>
      <c r="N26" s="30">
        <v>0</v>
      </c>
      <c r="O26" s="24">
        <v>0</v>
      </c>
      <c r="P26" s="32">
        <v>0</v>
      </c>
      <c r="Q26" s="27">
        <v>0</v>
      </c>
      <c r="R26" s="23">
        <v>0</v>
      </c>
      <c r="S26" s="27">
        <v>0</v>
      </c>
      <c r="T26" s="23">
        <v>0</v>
      </c>
      <c r="U26" s="73">
        <v>0</v>
      </c>
      <c r="V26" s="28">
        <v>1367</v>
      </c>
      <c r="W26" s="29">
        <v>100</v>
      </c>
      <c r="X26" s="70"/>
    </row>
    <row r="27" spans="1:24" s="20" customFormat="1" ht="15" customHeight="1" x14ac:dyDescent="0.2">
      <c r="A27" s="19" t="s">
        <v>17</v>
      </c>
      <c r="B27" s="61" t="s">
        <v>40</v>
      </c>
      <c r="C27" s="64">
        <f t="shared" si="0"/>
        <v>2</v>
      </c>
      <c r="D27" s="63">
        <v>0</v>
      </c>
      <c r="E27" s="55">
        <v>0</v>
      </c>
      <c r="F27" s="56">
        <v>0</v>
      </c>
      <c r="G27" s="55">
        <v>0</v>
      </c>
      <c r="H27" s="56">
        <v>0</v>
      </c>
      <c r="I27" s="55">
        <v>0</v>
      </c>
      <c r="J27" s="56">
        <v>0</v>
      </c>
      <c r="K27" s="55">
        <v>0</v>
      </c>
      <c r="L27" s="57">
        <v>2</v>
      </c>
      <c r="M27" s="55">
        <v>100</v>
      </c>
      <c r="N27" s="56">
        <v>0</v>
      </c>
      <c r="O27" s="55">
        <v>0</v>
      </c>
      <c r="P27" s="62">
        <v>0</v>
      </c>
      <c r="Q27" s="59">
        <v>0</v>
      </c>
      <c r="R27" s="63">
        <v>0</v>
      </c>
      <c r="S27" s="59">
        <v>0</v>
      </c>
      <c r="T27" s="54">
        <v>0</v>
      </c>
      <c r="U27" s="82">
        <v>0</v>
      </c>
      <c r="V27" s="67">
        <v>589</v>
      </c>
      <c r="W27" s="68">
        <v>100</v>
      </c>
      <c r="X27" s="69"/>
    </row>
    <row r="28" spans="1:24" s="20" customFormat="1" ht="15" customHeight="1" x14ac:dyDescent="0.2">
      <c r="A28" s="19" t="s">
        <v>17</v>
      </c>
      <c r="B28" s="21" t="s">
        <v>39</v>
      </c>
      <c r="C28" s="33">
        <f t="shared" si="0"/>
        <v>0</v>
      </c>
      <c r="D28" s="31">
        <v>0</v>
      </c>
      <c r="E28" s="24">
        <v>0</v>
      </c>
      <c r="F28" s="25">
        <v>0</v>
      </c>
      <c r="G28" s="24">
        <v>0</v>
      </c>
      <c r="H28" s="25">
        <v>0</v>
      </c>
      <c r="I28" s="24">
        <v>0</v>
      </c>
      <c r="J28" s="25">
        <v>0</v>
      </c>
      <c r="K28" s="24">
        <v>0</v>
      </c>
      <c r="L28" s="30">
        <v>0</v>
      </c>
      <c r="M28" s="24">
        <v>0</v>
      </c>
      <c r="N28" s="25">
        <v>0</v>
      </c>
      <c r="O28" s="24">
        <v>0</v>
      </c>
      <c r="P28" s="26">
        <v>0</v>
      </c>
      <c r="Q28" s="27">
        <v>0</v>
      </c>
      <c r="R28" s="23">
        <v>0</v>
      </c>
      <c r="S28" s="27">
        <v>0</v>
      </c>
      <c r="T28" s="31">
        <v>0</v>
      </c>
      <c r="U28" s="73">
        <v>0</v>
      </c>
      <c r="V28" s="28">
        <v>1434</v>
      </c>
      <c r="W28" s="29">
        <v>86.052999999999997</v>
      </c>
      <c r="X28" s="70"/>
    </row>
    <row r="29" spans="1:24" s="20" customFormat="1" ht="15" customHeight="1" x14ac:dyDescent="0.2">
      <c r="A29" s="19" t="s">
        <v>17</v>
      </c>
      <c r="B29" s="61" t="s">
        <v>38</v>
      </c>
      <c r="C29" s="53">
        <f t="shared" si="0"/>
        <v>20</v>
      </c>
      <c r="D29" s="54">
        <v>0</v>
      </c>
      <c r="E29" s="55">
        <v>0</v>
      </c>
      <c r="F29" s="56">
        <v>1</v>
      </c>
      <c r="G29" s="55">
        <v>5</v>
      </c>
      <c r="H29" s="57">
        <v>5</v>
      </c>
      <c r="I29" s="55">
        <v>25</v>
      </c>
      <c r="J29" s="56">
        <v>11</v>
      </c>
      <c r="K29" s="55">
        <v>55</v>
      </c>
      <c r="L29" s="57">
        <v>2</v>
      </c>
      <c r="M29" s="55">
        <v>10</v>
      </c>
      <c r="N29" s="56">
        <v>0</v>
      </c>
      <c r="O29" s="55">
        <v>0</v>
      </c>
      <c r="P29" s="62">
        <v>1</v>
      </c>
      <c r="Q29" s="59">
        <v>5</v>
      </c>
      <c r="R29" s="54">
        <v>1</v>
      </c>
      <c r="S29" s="59">
        <v>5</v>
      </c>
      <c r="T29" s="54">
        <v>1</v>
      </c>
      <c r="U29" s="82">
        <v>5</v>
      </c>
      <c r="V29" s="67">
        <v>1873</v>
      </c>
      <c r="W29" s="68">
        <v>100</v>
      </c>
      <c r="X29" s="69"/>
    </row>
    <row r="30" spans="1:24" s="20" customFormat="1" ht="15" customHeight="1" x14ac:dyDescent="0.2">
      <c r="A30" s="19" t="s">
        <v>17</v>
      </c>
      <c r="B30" s="21" t="s">
        <v>41</v>
      </c>
      <c r="C30" s="22">
        <f t="shared" si="0"/>
        <v>66</v>
      </c>
      <c r="D30" s="31">
        <v>4</v>
      </c>
      <c r="E30" s="24">
        <v>6.0609999999999999</v>
      </c>
      <c r="F30" s="30">
        <v>0</v>
      </c>
      <c r="G30" s="24">
        <v>0</v>
      </c>
      <c r="H30" s="25">
        <v>0</v>
      </c>
      <c r="I30" s="24">
        <v>0</v>
      </c>
      <c r="J30" s="25">
        <v>28</v>
      </c>
      <c r="K30" s="24">
        <v>42.423999999999999</v>
      </c>
      <c r="L30" s="25">
        <v>31</v>
      </c>
      <c r="M30" s="24">
        <v>46.97</v>
      </c>
      <c r="N30" s="25">
        <v>0</v>
      </c>
      <c r="O30" s="24">
        <v>0</v>
      </c>
      <c r="P30" s="26">
        <v>3</v>
      </c>
      <c r="Q30" s="27">
        <v>4.5454999999999997</v>
      </c>
      <c r="R30" s="23">
        <v>0</v>
      </c>
      <c r="S30" s="27">
        <v>0</v>
      </c>
      <c r="T30" s="31">
        <v>0</v>
      </c>
      <c r="U30" s="73">
        <v>0</v>
      </c>
      <c r="V30" s="28">
        <v>3616</v>
      </c>
      <c r="W30" s="29">
        <v>99.971999999999994</v>
      </c>
      <c r="X30" s="70"/>
    </row>
    <row r="31" spans="1:24" s="20" customFormat="1" ht="15" customHeight="1" x14ac:dyDescent="0.2">
      <c r="A31" s="19" t="s">
        <v>17</v>
      </c>
      <c r="B31" s="61" t="s">
        <v>42</v>
      </c>
      <c r="C31" s="64">
        <f t="shared" si="0"/>
        <v>14</v>
      </c>
      <c r="D31" s="54">
        <v>3</v>
      </c>
      <c r="E31" s="55">
        <v>21.428999999999998</v>
      </c>
      <c r="F31" s="57">
        <v>0</v>
      </c>
      <c r="G31" s="55">
        <v>0</v>
      </c>
      <c r="H31" s="56">
        <v>0</v>
      </c>
      <c r="I31" s="55">
        <v>0</v>
      </c>
      <c r="J31" s="57">
        <v>8</v>
      </c>
      <c r="K31" s="55">
        <v>57.143000000000001</v>
      </c>
      <c r="L31" s="56">
        <v>2</v>
      </c>
      <c r="M31" s="55">
        <v>14.286</v>
      </c>
      <c r="N31" s="56">
        <v>0</v>
      </c>
      <c r="O31" s="55">
        <v>0</v>
      </c>
      <c r="P31" s="58">
        <v>1</v>
      </c>
      <c r="Q31" s="59">
        <v>7.1429</v>
      </c>
      <c r="R31" s="54">
        <v>0</v>
      </c>
      <c r="S31" s="59">
        <v>0</v>
      </c>
      <c r="T31" s="63">
        <v>0</v>
      </c>
      <c r="U31" s="82">
        <v>0</v>
      </c>
      <c r="V31" s="67">
        <v>2170</v>
      </c>
      <c r="W31" s="68">
        <v>96.727999999999994</v>
      </c>
      <c r="X31" s="69"/>
    </row>
    <row r="32" spans="1:24" s="20" customFormat="1" ht="15" customHeight="1" x14ac:dyDescent="0.2">
      <c r="A32" s="19" t="s">
        <v>17</v>
      </c>
      <c r="B32" s="21" t="s">
        <v>44</v>
      </c>
      <c r="C32" s="22">
        <f t="shared" si="0"/>
        <v>157</v>
      </c>
      <c r="D32" s="23">
        <v>0</v>
      </c>
      <c r="E32" s="24">
        <v>0</v>
      </c>
      <c r="F32" s="25">
        <v>0</v>
      </c>
      <c r="G32" s="24">
        <v>0</v>
      </c>
      <c r="H32" s="25">
        <v>3</v>
      </c>
      <c r="I32" s="24">
        <v>1.911</v>
      </c>
      <c r="J32" s="25">
        <v>127</v>
      </c>
      <c r="K32" s="24">
        <v>80.891999999999996</v>
      </c>
      <c r="L32" s="30">
        <v>26</v>
      </c>
      <c r="M32" s="24">
        <v>16.561</v>
      </c>
      <c r="N32" s="30">
        <v>0</v>
      </c>
      <c r="O32" s="24">
        <v>0</v>
      </c>
      <c r="P32" s="32">
        <v>1</v>
      </c>
      <c r="Q32" s="27">
        <v>0.63690000000000002</v>
      </c>
      <c r="R32" s="31">
        <v>0</v>
      </c>
      <c r="S32" s="27">
        <v>0</v>
      </c>
      <c r="T32" s="23">
        <v>0</v>
      </c>
      <c r="U32" s="73">
        <v>0</v>
      </c>
      <c r="V32" s="28">
        <v>978</v>
      </c>
      <c r="W32" s="29">
        <v>100</v>
      </c>
      <c r="X32" s="70"/>
    </row>
    <row r="33" spans="1:24" s="20" customFormat="1" ht="15" customHeight="1" x14ac:dyDescent="0.2">
      <c r="A33" s="19" t="s">
        <v>17</v>
      </c>
      <c r="B33" s="61" t="s">
        <v>43</v>
      </c>
      <c r="C33" s="53">
        <f t="shared" si="0"/>
        <v>87</v>
      </c>
      <c r="D33" s="63">
        <v>2</v>
      </c>
      <c r="E33" s="55">
        <v>2.2989999999999999</v>
      </c>
      <c r="F33" s="56">
        <v>0</v>
      </c>
      <c r="G33" s="55">
        <v>0</v>
      </c>
      <c r="H33" s="57">
        <v>0</v>
      </c>
      <c r="I33" s="55">
        <v>0</v>
      </c>
      <c r="J33" s="56">
        <v>60</v>
      </c>
      <c r="K33" s="55">
        <v>68.965999999999994</v>
      </c>
      <c r="L33" s="56">
        <v>18</v>
      </c>
      <c r="M33" s="55">
        <v>20.69</v>
      </c>
      <c r="N33" s="57">
        <v>0</v>
      </c>
      <c r="O33" s="55">
        <v>0</v>
      </c>
      <c r="P33" s="62">
        <v>7</v>
      </c>
      <c r="Q33" s="59">
        <v>8.0459999999999994</v>
      </c>
      <c r="R33" s="63">
        <v>0</v>
      </c>
      <c r="S33" s="59">
        <v>0</v>
      </c>
      <c r="T33" s="63">
        <v>0</v>
      </c>
      <c r="U33" s="82">
        <v>0</v>
      </c>
      <c r="V33" s="67">
        <v>2372</v>
      </c>
      <c r="W33" s="68">
        <v>100</v>
      </c>
      <c r="X33" s="69"/>
    </row>
    <row r="34" spans="1:24" s="20" customFormat="1" ht="15" customHeight="1" x14ac:dyDescent="0.2">
      <c r="A34" s="19" t="s">
        <v>17</v>
      </c>
      <c r="B34" s="21" t="s">
        <v>45</v>
      </c>
      <c r="C34" s="33">
        <f t="shared" si="0"/>
        <v>5</v>
      </c>
      <c r="D34" s="23">
        <v>2</v>
      </c>
      <c r="E34" s="24">
        <v>40</v>
      </c>
      <c r="F34" s="25">
        <v>0</v>
      </c>
      <c r="G34" s="24">
        <v>0</v>
      </c>
      <c r="H34" s="30">
        <v>0</v>
      </c>
      <c r="I34" s="24">
        <v>0</v>
      </c>
      <c r="J34" s="25">
        <v>0</v>
      </c>
      <c r="K34" s="24">
        <v>0</v>
      </c>
      <c r="L34" s="30">
        <v>3</v>
      </c>
      <c r="M34" s="24">
        <v>60</v>
      </c>
      <c r="N34" s="30">
        <v>0</v>
      </c>
      <c r="O34" s="24">
        <v>0</v>
      </c>
      <c r="P34" s="26">
        <v>0</v>
      </c>
      <c r="Q34" s="27">
        <v>0</v>
      </c>
      <c r="R34" s="31">
        <v>0</v>
      </c>
      <c r="S34" s="27">
        <v>0</v>
      </c>
      <c r="T34" s="31">
        <v>0</v>
      </c>
      <c r="U34" s="73">
        <v>0</v>
      </c>
      <c r="V34" s="28">
        <v>825</v>
      </c>
      <c r="W34" s="29">
        <v>100</v>
      </c>
      <c r="X34" s="70"/>
    </row>
    <row r="35" spans="1:24" s="20" customFormat="1" ht="15" customHeight="1" x14ac:dyDescent="0.2">
      <c r="A35" s="19" t="s">
        <v>17</v>
      </c>
      <c r="B35" s="61" t="s">
        <v>48</v>
      </c>
      <c r="C35" s="64">
        <f t="shared" si="0"/>
        <v>45</v>
      </c>
      <c r="D35" s="63">
        <v>4</v>
      </c>
      <c r="E35" s="55">
        <v>8.8889999999999993</v>
      </c>
      <c r="F35" s="56">
        <v>0</v>
      </c>
      <c r="G35" s="55">
        <v>0</v>
      </c>
      <c r="H35" s="57">
        <v>7</v>
      </c>
      <c r="I35" s="55">
        <v>15.555999999999999</v>
      </c>
      <c r="J35" s="56">
        <v>24</v>
      </c>
      <c r="K35" s="55">
        <v>53.332999999999998</v>
      </c>
      <c r="L35" s="57">
        <v>9</v>
      </c>
      <c r="M35" s="55">
        <v>20</v>
      </c>
      <c r="N35" s="56">
        <v>0</v>
      </c>
      <c r="O35" s="55">
        <v>0</v>
      </c>
      <c r="P35" s="62">
        <v>1</v>
      </c>
      <c r="Q35" s="59">
        <v>2.2222</v>
      </c>
      <c r="R35" s="63">
        <v>0</v>
      </c>
      <c r="S35" s="59">
        <v>0</v>
      </c>
      <c r="T35" s="63">
        <v>3</v>
      </c>
      <c r="U35" s="82">
        <v>6.6666999999999996</v>
      </c>
      <c r="V35" s="67">
        <v>1064</v>
      </c>
      <c r="W35" s="68">
        <v>100</v>
      </c>
      <c r="X35" s="69"/>
    </row>
    <row r="36" spans="1:24" s="20" customFormat="1" ht="15" customHeight="1" x14ac:dyDescent="0.2">
      <c r="A36" s="19" t="s">
        <v>17</v>
      </c>
      <c r="B36" s="21" t="s">
        <v>52</v>
      </c>
      <c r="C36" s="33">
        <f t="shared" si="0"/>
        <v>9</v>
      </c>
      <c r="D36" s="31">
        <v>2</v>
      </c>
      <c r="E36" s="24">
        <v>22.222000000000001</v>
      </c>
      <c r="F36" s="25">
        <v>0</v>
      </c>
      <c r="G36" s="24">
        <v>0</v>
      </c>
      <c r="H36" s="25">
        <v>1</v>
      </c>
      <c r="I36" s="24">
        <v>11.111000000000001</v>
      </c>
      <c r="J36" s="30">
        <v>1</v>
      </c>
      <c r="K36" s="24">
        <v>11.111000000000001</v>
      </c>
      <c r="L36" s="30">
        <v>5</v>
      </c>
      <c r="M36" s="24">
        <v>55.555999999999997</v>
      </c>
      <c r="N36" s="25">
        <v>0</v>
      </c>
      <c r="O36" s="24">
        <v>0</v>
      </c>
      <c r="P36" s="32">
        <v>0</v>
      </c>
      <c r="Q36" s="27">
        <v>0</v>
      </c>
      <c r="R36" s="31">
        <v>1</v>
      </c>
      <c r="S36" s="27">
        <v>11.111000000000001</v>
      </c>
      <c r="T36" s="23">
        <v>0</v>
      </c>
      <c r="U36" s="73">
        <v>0</v>
      </c>
      <c r="V36" s="28">
        <v>658</v>
      </c>
      <c r="W36" s="29">
        <v>100</v>
      </c>
      <c r="X36" s="70"/>
    </row>
    <row r="37" spans="1:24" s="20" customFormat="1" ht="15" customHeight="1" x14ac:dyDescent="0.2">
      <c r="A37" s="19" t="s">
        <v>17</v>
      </c>
      <c r="B37" s="61" t="s">
        <v>49</v>
      </c>
      <c r="C37" s="53">
        <f t="shared" si="0"/>
        <v>0</v>
      </c>
      <c r="D37" s="54">
        <v>0</v>
      </c>
      <c r="E37" s="55">
        <v>0</v>
      </c>
      <c r="F37" s="56">
        <v>0</v>
      </c>
      <c r="G37" s="55">
        <v>0</v>
      </c>
      <c r="H37" s="56">
        <v>0</v>
      </c>
      <c r="I37" s="55">
        <v>0</v>
      </c>
      <c r="J37" s="56">
        <v>0</v>
      </c>
      <c r="K37" s="55">
        <v>0</v>
      </c>
      <c r="L37" s="56">
        <v>0</v>
      </c>
      <c r="M37" s="55">
        <v>0</v>
      </c>
      <c r="N37" s="57">
        <v>0</v>
      </c>
      <c r="O37" s="55">
        <v>0</v>
      </c>
      <c r="P37" s="62">
        <v>0</v>
      </c>
      <c r="Q37" s="59">
        <v>0</v>
      </c>
      <c r="R37" s="63">
        <v>0</v>
      </c>
      <c r="S37" s="59">
        <v>0</v>
      </c>
      <c r="T37" s="54">
        <v>0</v>
      </c>
      <c r="U37" s="82">
        <v>0</v>
      </c>
      <c r="V37" s="67">
        <v>483</v>
      </c>
      <c r="W37" s="68">
        <v>100</v>
      </c>
      <c r="X37" s="69"/>
    </row>
    <row r="38" spans="1:24" s="20" customFormat="1" ht="15" customHeight="1" x14ac:dyDescent="0.2">
      <c r="A38" s="19" t="s">
        <v>17</v>
      </c>
      <c r="B38" s="21" t="s">
        <v>50</v>
      </c>
      <c r="C38" s="22">
        <f t="shared" si="0"/>
        <v>9</v>
      </c>
      <c r="D38" s="23">
        <v>0</v>
      </c>
      <c r="E38" s="24">
        <v>0</v>
      </c>
      <c r="F38" s="25">
        <v>1</v>
      </c>
      <c r="G38" s="24">
        <v>11.1111</v>
      </c>
      <c r="H38" s="25">
        <v>2</v>
      </c>
      <c r="I38" s="24">
        <v>22.222000000000001</v>
      </c>
      <c r="J38" s="25">
        <v>6</v>
      </c>
      <c r="K38" s="24">
        <v>66.667000000000002</v>
      </c>
      <c r="L38" s="25">
        <v>0</v>
      </c>
      <c r="M38" s="24">
        <v>0</v>
      </c>
      <c r="N38" s="25">
        <v>0</v>
      </c>
      <c r="O38" s="24">
        <v>0</v>
      </c>
      <c r="P38" s="26">
        <v>0</v>
      </c>
      <c r="Q38" s="27">
        <v>0</v>
      </c>
      <c r="R38" s="31">
        <v>0</v>
      </c>
      <c r="S38" s="27">
        <v>0</v>
      </c>
      <c r="T38" s="23">
        <v>0</v>
      </c>
      <c r="U38" s="73">
        <v>0</v>
      </c>
      <c r="V38" s="28">
        <v>2577</v>
      </c>
      <c r="W38" s="29">
        <v>100</v>
      </c>
      <c r="X38" s="70"/>
    </row>
    <row r="39" spans="1:24" s="20" customFormat="1" ht="15" customHeight="1" x14ac:dyDescent="0.2">
      <c r="A39" s="19" t="s">
        <v>17</v>
      </c>
      <c r="B39" s="61" t="s">
        <v>51</v>
      </c>
      <c r="C39" s="53">
        <f t="shared" si="0"/>
        <v>8</v>
      </c>
      <c r="D39" s="63">
        <v>8</v>
      </c>
      <c r="E39" s="55">
        <v>100</v>
      </c>
      <c r="F39" s="56">
        <v>0</v>
      </c>
      <c r="G39" s="55">
        <v>0</v>
      </c>
      <c r="H39" s="57">
        <v>0</v>
      </c>
      <c r="I39" s="55">
        <v>0</v>
      </c>
      <c r="J39" s="56">
        <v>0</v>
      </c>
      <c r="K39" s="55">
        <v>0</v>
      </c>
      <c r="L39" s="57">
        <v>0</v>
      </c>
      <c r="M39" s="55">
        <v>0</v>
      </c>
      <c r="N39" s="56">
        <v>0</v>
      </c>
      <c r="O39" s="55">
        <v>0</v>
      </c>
      <c r="P39" s="62">
        <v>0</v>
      </c>
      <c r="Q39" s="59">
        <v>0</v>
      </c>
      <c r="R39" s="54">
        <v>1</v>
      </c>
      <c r="S39" s="59">
        <v>12.5</v>
      </c>
      <c r="T39" s="54">
        <v>0</v>
      </c>
      <c r="U39" s="82">
        <v>0</v>
      </c>
      <c r="V39" s="67">
        <v>880</v>
      </c>
      <c r="W39" s="68">
        <v>100</v>
      </c>
      <c r="X39" s="69"/>
    </row>
    <row r="40" spans="1:24" s="20" customFormat="1" ht="15" customHeight="1" x14ac:dyDescent="0.2">
      <c r="A40" s="19" t="s">
        <v>17</v>
      </c>
      <c r="B40" s="21" t="s">
        <v>53</v>
      </c>
      <c r="C40" s="33">
        <f t="shared" si="0"/>
        <v>8</v>
      </c>
      <c r="D40" s="23">
        <v>0</v>
      </c>
      <c r="E40" s="24">
        <v>0</v>
      </c>
      <c r="F40" s="25">
        <v>1</v>
      </c>
      <c r="G40" s="24">
        <v>12.5</v>
      </c>
      <c r="H40" s="25">
        <v>1</v>
      </c>
      <c r="I40" s="24">
        <v>12.5</v>
      </c>
      <c r="J40" s="30">
        <v>4</v>
      </c>
      <c r="K40" s="24">
        <v>50</v>
      </c>
      <c r="L40" s="30">
        <v>2</v>
      </c>
      <c r="M40" s="24">
        <v>25</v>
      </c>
      <c r="N40" s="25">
        <v>0</v>
      </c>
      <c r="O40" s="24">
        <v>0</v>
      </c>
      <c r="P40" s="26">
        <v>0</v>
      </c>
      <c r="Q40" s="27">
        <v>0</v>
      </c>
      <c r="R40" s="31">
        <v>0</v>
      </c>
      <c r="S40" s="27">
        <v>0</v>
      </c>
      <c r="T40" s="23">
        <v>0</v>
      </c>
      <c r="U40" s="73">
        <v>0</v>
      </c>
      <c r="V40" s="28">
        <v>4916</v>
      </c>
      <c r="W40" s="29">
        <v>66.700999999999993</v>
      </c>
      <c r="X40" s="20" t="s">
        <v>71</v>
      </c>
    </row>
    <row r="41" spans="1:24" s="20" customFormat="1" ht="15" customHeight="1" x14ac:dyDescent="0.2">
      <c r="A41" s="19" t="s">
        <v>17</v>
      </c>
      <c r="B41" s="61" t="s">
        <v>46</v>
      </c>
      <c r="C41" s="53">
        <f t="shared" si="0"/>
        <v>1</v>
      </c>
      <c r="D41" s="63">
        <v>0</v>
      </c>
      <c r="E41" s="55">
        <v>0</v>
      </c>
      <c r="F41" s="56">
        <v>0</v>
      </c>
      <c r="G41" s="55">
        <v>0</v>
      </c>
      <c r="H41" s="56">
        <v>0</v>
      </c>
      <c r="I41" s="55">
        <v>0</v>
      </c>
      <c r="J41" s="56">
        <v>1</v>
      </c>
      <c r="K41" s="55">
        <v>100</v>
      </c>
      <c r="L41" s="57">
        <v>0</v>
      </c>
      <c r="M41" s="55">
        <v>0</v>
      </c>
      <c r="N41" s="57">
        <v>0</v>
      </c>
      <c r="O41" s="55">
        <v>0</v>
      </c>
      <c r="P41" s="58">
        <v>0</v>
      </c>
      <c r="Q41" s="59">
        <v>0</v>
      </c>
      <c r="R41" s="54">
        <v>0</v>
      </c>
      <c r="S41" s="59">
        <v>0</v>
      </c>
      <c r="T41" s="63">
        <v>0</v>
      </c>
      <c r="U41" s="82">
        <v>0</v>
      </c>
      <c r="V41" s="67">
        <v>2618</v>
      </c>
      <c r="W41" s="68">
        <v>100</v>
      </c>
      <c r="X41" s="69"/>
    </row>
    <row r="42" spans="1:24" s="20" customFormat="1" ht="15" customHeight="1" x14ac:dyDescent="0.2">
      <c r="A42" s="19" t="s">
        <v>17</v>
      </c>
      <c r="B42" s="21" t="s">
        <v>47</v>
      </c>
      <c r="C42" s="33">
        <f t="shared" si="0"/>
        <v>3</v>
      </c>
      <c r="D42" s="23">
        <v>1</v>
      </c>
      <c r="E42" s="24">
        <v>33.332999999999998</v>
      </c>
      <c r="F42" s="25">
        <v>0</v>
      </c>
      <c r="G42" s="24">
        <v>0</v>
      </c>
      <c r="H42" s="25">
        <v>0</v>
      </c>
      <c r="I42" s="24">
        <v>0</v>
      </c>
      <c r="J42" s="30">
        <v>0</v>
      </c>
      <c r="K42" s="24">
        <v>0</v>
      </c>
      <c r="L42" s="30">
        <v>2</v>
      </c>
      <c r="M42" s="24">
        <v>66.667000000000002</v>
      </c>
      <c r="N42" s="30">
        <v>0</v>
      </c>
      <c r="O42" s="24">
        <v>0</v>
      </c>
      <c r="P42" s="26">
        <v>0</v>
      </c>
      <c r="Q42" s="27">
        <v>0</v>
      </c>
      <c r="R42" s="31">
        <v>0</v>
      </c>
      <c r="S42" s="27">
        <v>0</v>
      </c>
      <c r="T42" s="23">
        <v>0</v>
      </c>
      <c r="U42" s="73">
        <v>0</v>
      </c>
      <c r="V42" s="28">
        <v>481</v>
      </c>
      <c r="W42" s="29">
        <v>100</v>
      </c>
      <c r="X42" s="70"/>
    </row>
    <row r="43" spans="1:24" s="20" customFormat="1" ht="15" customHeight="1" x14ac:dyDescent="0.2">
      <c r="A43" s="19" t="s">
        <v>17</v>
      </c>
      <c r="B43" s="61" t="s">
        <v>54</v>
      </c>
      <c r="C43" s="53">
        <f t="shared" si="0"/>
        <v>56</v>
      </c>
      <c r="D43" s="54">
        <v>0</v>
      </c>
      <c r="E43" s="55">
        <v>0</v>
      </c>
      <c r="F43" s="56">
        <v>0</v>
      </c>
      <c r="G43" s="55">
        <v>0</v>
      </c>
      <c r="H43" s="57">
        <v>0</v>
      </c>
      <c r="I43" s="55">
        <v>0</v>
      </c>
      <c r="J43" s="56">
        <v>36</v>
      </c>
      <c r="K43" s="55">
        <v>64.286000000000001</v>
      </c>
      <c r="L43" s="56">
        <v>19</v>
      </c>
      <c r="M43" s="55">
        <v>33.929000000000002</v>
      </c>
      <c r="N43" s="56">
        <v>0</v>
      </c>
      <c r="O43" s="55">
        <v>0</v>
      </c>
      <c r="P43" s="58">
        <v>1</v>
      </c>
      <c r="Q43" s="59">
        <v>1.7857000000000001</v>
      </c>
      <c r="R43" s="63">
        <v>0</v>
      </c>
      <c r="S43" s="59">
        <v>0</v>
      </c>
      <c r="T43" s="63">
        <v>0</v>
      </c>
      <c r="U43" s="82">
        <v>0</v>
      </c>
      <c r="V43" s="67">
        <v>3631</v>
      </c>
      <c r="W43" s="68">
        <v>100</v>
      </c>
      <c r="X43" s="69"/>
    </row>
    <row r="44" spans="1:24" s="20" customFormat="1" ht="15" customHeight="1" x14ac:dyDescent="0.2">
      <c r="A44" s="19" t="s">
        <v>17</v>
      </c>
      <c r="B44" s="21" t="s">
        <v>55</v>
      </c>
      <c r="C44" s="22">
        <f t="shared" si="0"/>
        <v>33</v>
      </c>
      <c r="D44" s="23">
        <v>4</v>
      </c>
      <c r="E44" s="24">
        <v>12.121</v>
      </c>
      <c r="F44" s="30">
        <v>0</v>
      </c>
      <c r="G44" s="24">
        <v>0</v>
      </c>
      <c r="H44" s="25">
        <v>5</v>
      </c>
      <c r="I44" s="24">
        <v>15.151999999999999</v>
      </c>
      <c r="J44" s="25">
        <v>12</v>
      </c>
      <c r="K44" s="24">
        <v>36.363999999999997</v>
      </c>
      <c r="L44" s="25">
        <v>11</v>
      </c>
      <c r="M44" s="24">
        <v>33.332999999999998</v>
      </c>
      <c r="N44" s="30">
        <v>0</v>
      </c>
      <c r="O44" s="24">
        <v>0</v>
      </c>
      <c r="P44" s="32">
        <v>1</v>
      </c>
      <c r="Q44" s="27">
        <v>3.0303</v>
      </c>
      <c r="R44" s="31">
        <v>1</v>
      </c>
      <c r="S44" s="27">
        <v>3.03</v>
      </c>
      <c r="T44" s="31">
        <v>1</v>
      </c>
      <c r="U44" s="73">
        <v>3.0303</v>
      </c>
      <c r="V44" s="28">
        <v>1815</v>
      </c>
      <c r="W44" s="29">
        <v>100</v>
      </c>
      <c r="X44" s="70"/>
    </row>
    <row r="45" spans="1:24" s="20" customFormat="1" ht="15" customHeight="1" x14ac:dyDescent="0.2">
      <c r="A45" s="19" t="s">
        <v>17</v>
      </c>
      <c r="B45" s="61" t="s">
        <v>56</v>
      </c>
      <c r="C45" s="53">
        <f t="shared" si="0"/>
        <v>0</v>
      </c>
      <c r="D45" s="63">
        <v>0</v>
      </c>
      <c r="E45" s="55">
        <v>0</v>
      </c>
      <c r="F45" s="56">
        <v>0</v>
      </c>
      <c r="G45" s="55">
        <v>0</v>
      </c>
      <c r="H45" s="57">
        <v>0</v>
      </c>
      <c r="I45" s="55">
        <v>0</v>
      </c>
      <c r="J45" s="56">
        <v>0</v>
      </c>
      <c r="K45" s="55">
        <v>0</v>
      </c>
      <c r="L45" s="57">
        <v>0</v>
      </c>
      <c r="M45" s="55">
        <v>0</v>
      </c>
      <c r="N45" s="56">
        <v>0</v>
      </c>
      <c r="O45" s="55">
        <v>0</v>
      </c>
      <c r="P45" s="58">
        <v>0</v>
      </c>
      <c r="Q45" s="59">
        <v>0</v>
      </c>
      <c r="R45" s="54">
        <v>0</v>
      </c>
      <c r="S45" s="59">
        <v>0</v>
      </c>
      <c r="T45" s="63">
        <v>0</v>
      </c>
      <c r="U45" s="82">
        <v>0</v>
      </c>
      <c r="V45" s="67">
        <v>1283</v>
      </c>
      <c r="W45" s="68">
        <v>100</v>
      </c>
      <c r="X45" s="69"/>
    </row>
    <row r="46" spans="1:24" s="20" customFormat="1" ht="15" customHeight="1" x14ac:dyDescent="0.2">
      <c r="A46" s="19" t="s">
        <v>17</v>
      </c>
      <c r="B46" s="21" t="s">
        <v>57</v>
      </c>
      <c r="C46" s="22">
        <f t="shared" si="0"/>
        <v>26</v>
      </c>
      <c r="D46" s="23">
        <v>0</v>
      </c>
      <c r="E46" s="24">
        <v>0</v>
      </c>
      <c r="F46" s="25">
        <v>0</v>
      </c>
      <c r="G46" s="24">
        <v>0</v>
      </c>
      <c r="H46" s="25">
        <v>1</v>
      </c>
      <c r="I46" s="24">
        <v>3.8460000000000001</v>
      </c>
      <c r="J46" s="25">
        <v>23</v>
      </c>
      <c r="K46" s="24">
        <v>88.462000000000003</v>
      </c>
      <c r="L46" s="30">
        <v>2</v>
      </c>
      <c r="M46" s="24">
        <v>7.6920000000000002</v>
      </c>
      <c r="N46" s="30">
        <v>0</v>
      </c>
      <c r="O46" s="24">
        <v>0</v>
      </c>
      <c r="P46" s="32">
        <v>0</v>
      </c>
      <c r="Q46" s="27">
        <v>0</v>
      </c>
      <c r="R46" s="23">
        <v>0</v>
      </c>
      <c r="S46" s="27">
        <v>0</v>
      </c>
      <c r="T46" s="23">
        <v>0</v>
      </c>
      <c r="U46" s="73">
        <v>0</v>
      </c>
      <c r="V46" s="28">
        <v>3027</v>
      </c>
      <c r="W46" s="29">
        <v>92.798000000000002</v>
      </c>
      <c r="X46" s="70"/>
    </row>
    <row r="47" spans="1:24"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54">
        <v>0</v>
      </c>
      <c r="U47" s="82">
        <v>0</v>
      </c>
      <c r="V47" s="67">
        <v>308</v>
      </c>
      <c r="W47" s="68">
        <v>100</v>
      </c>
      <c r="X47" s="69"/>
    </row>
    <row r="48" spans="1:24" s="20" customFormat="1" ht="15" customHeight="1" x14ac:dyDescent="0.2">
      <c r="A48" s="19" t="s">
        <v>17</v>
      </c>
      <c r="B48" s="21" t="s">
        <v>59</v>
      </c>
      <c r="C48" s="22">
        <f t="shared" si="0"/>
        <v>129</v>
      </c>
      <c r="D48" s="31">
        <v>0</v>
      </c>
      <c r="E48" s="24">
        <v>0</v>
      </c>
      <c r="F48" s="25">
        <v>0</v>
      </c>
      <c r="G48" s="24">
        <v>0</v>
      </c>
      <c r="H48" s="30">
        <v>1</v>
      </c>
      <c r="I48" s="24">
        <v>0.77500000000000002</v>
      </c>
      <c r="J48" s="25">
        <v>92</v>
      </c>
      <c r="K48" s="24">
        <v>71.317999999999998</v>
      </c>
      <c r="L48" s="25">
        <v>35</v>
      </c>
      <c r="M48" s="24">
        <v>27.132000000000001</v>
      </c>
      <c r="N48" s="30">
        <v>0</v>
      </c>
      <c r="O48" s="24">
        <v>0</v>
      </c>
      <c r="P48" s="32">
        <v>1</v>
      </c>
      <c r="Q48" s="27">
        <v>0.7752</v>
      </c>
      <c r="R48" s="31">
        <v>2</v>
      </c>
      <c r="S48" s="27">
        <v>1.55</v>
      </c>
      <c r="T48" s="31">
        <v>1</v>
      </c>
      <c r="U48" s="73">
        <v>0.7752</v>
      </c>
      <c r="V48" s="28">
        <v>1236</v>
      </c>
      <c r="W48" s="29">
        <v>100</v>
      </c>
      <c r="X48" s="70"/>
    </row>
    <row r="49" spans="1:25" s="20" customFormat="1" ht="15" customHeight="1" x14ac:dyDescent="0.2">
      <c r="A49" s="19" t="s">
        <v>17</v>
      </c>
      <c r="B49" s="61" t="s">
        <v>60</v>
      </c>
      <c r="C49" s="64">
        <f t="shared" si="0"/>
        <v>15</v>
      </c>
      <c r="D49" s="54">
        <v>12</v>
      </c>
      <c r="E49" s="55">
        <v>80</v>
      </c>
      <c r="F49" s="56">
        <v>0</v>
      </c>
      <c r="G49" s="55">
        <v>0</v>
      </c>
      <c r="H49" s="56">
        <v>0</v>
      </c>
      <c r="I49" s="55">
        <v>0</v>
      </c>
      <c r="J49" s="56">
        <v>0</v>
      </c>
      <c r="K49" s="55">
        <v>0</v>
      </c>
      <c r="L49" s="57">
        <v>2</v>
      </c>
      <c r="M49" s="55">
        <v>13.333</v>
      </c>
      <c r="N49" s="57">
        <v>0</v>
      </c>
      <c r="O49" s="55">
        <v>0</v>
      </c>
      <c r="P49" s="58">
        <v>1</v>
      </c>
      <c r="Q49" s="59">
        <v>6.6666999999999996</v>
      </c>
      <c r="R49" s="63">
        <v>0</v>
      </c>
      <c r="S49" s="59">
        <v>0</v>
      </c>
      <c r="T49" s="63">
        <v>0</v>
      </c>
      <c r="U49" s="82">
        <v>0</v>
      </c>
      <c r="V49" s="67">
        <v>688</v>
      </c>
      <c r="W49" s="68">
        <v>100</v>
      </c>
      <c r="X49" s="69"/>
    </row>
    <row r="50" spans="1:25" s="20" customFormat="1" ht="15" customHeight="1" x14ac:dyDescent="0.2">
      <c r="A50" s="19" t="s">
        <v>17</v>
      </c>
      <c r="B50" s="21" t="s">
        <v>61</v>
      </c>
      <c r="C50" s="22">
        <f t="shared" si="0"/>
        <v>56</v>
      </c>
      <c r="D50" s="23">
        <v>0</v>
      </c>
      <c r="E50" s="24">
        <v>0</v>
      </c>
      <c r="F50" s="25">
        <v>0</v>
      </c>
      <c r="G50" s="24">
        <v>0</v>
      </c>
      <c r="H50" s="30">
        <v>2</v>
      </c>
      <c r="I50" s="24">
        <v>3.5710000000000002</v>
      </c>
      <c r="J50" s="25">
        <v>13</v>
      </c>
      <c r="K50" s="24">
        <v>23.213999999999999</v>
      </c>
      <c r="L50" s="25">
        <v>41</v>
      </c>
      <c r="M50" s="24">
        <v>73.213999999999999</v>
      </c>
      <c r="N50" s="30">
        <v>0</v>
      </c>
      <c r="O50" s="24">
        <v>0</v>
      </c>
      <c r="P50" s="32">
        <v>0</v>
      </c>
      <c r="Q50" s="27">
        <v>0</v>
      </c>
      <c r="R50" s="23">
        <v>0</v>
      </c>
      <c r="S50" s="27">
        <v>0</v>
      </c>
      <c r="T50" s="23">
        <v>0</v>
      </c>
      <c r="U50" s="73">
        <v>0</v>
      </c>
      <c r="V50" s="28">
        <v>1818</v>
      </c>
      <c r="W50" s="29">
        <v>100</v>
      </c>
      <c r="X50" s="70"/>
    </row>
    <row r="51" spans="1:25" s="20" customFormat="1" ht="15" customHeight="1" x14ac:dyDescent="0.2">
      <c r="A51" s="19" t="s">
        <v>17</v>
      </c>
      <c r="B51" s="61" t="s">
        <v>62</v>
      </c>
      <c r="C51" s="53">
        <f t="shared" si="0"/>
        <v>2289</v>
      </c>
      <c r="D51" s="54">
        <v>5</v>
      </c>
      <c r="E51" s="55">
        <v>0.218</v>
      </c>
      <c r="F51" s="57">
        <v>8</v>
      </c>
      <c r="G51" s="55">
        <v>0.34949999999999998</v>
      </c>
      <c r="H51" s="56">
        <v>1574</v>
      </c>
      <c r="I51" s="55">
        <v>68.763999999999996</v>
      </c>
      <c r="J51" s="56">
        <v>390</v>
      </c>
      <c r="K51" s="55">
        <v>17.038</v>
      </c>
      <c r="L51" s="56">
        <v>284</v>
      </c>
      <c r="M51" s="55">
        <v>12.407</v>
      </c>
      <c r="N51" s="57">
        <v>0</v>
      </c>
      <c r="O51" s="55">
        <v>0</v>
      </c>
      <c r="P51" s="58">
        <v>28</v>
      </c>
      <c r="Q51" s="59">
        <v>1.2232000000000001</v>
      </c>
      <c r="R51" s="54">
        <v>186</v>
      </c>
      <c r="S51" s="59">
        <v>8.1259999999999994</v>
      </c>
      <c r="T51" s="54">
        <v>384</v>
      </c>
      <c r="U51" s="82">
        <v>16.7759</v>
      </c>
      <c r="V51" s="67">
        <v>8616</v>
      </c>
      <c r="W51" s="68">
        <v>100</v>
      </c>
      <c r="X51" s="69"/>
    </row>
    <row r="52" spans="1:25" s="20" customFormat="1" ht="15" customHeight="1" x14ac:dyDescent="0.2">
      <c r="A52" s="19" t="s">
        <v>17</v>
      </c>
      <c r="B52" s="21" t="s">
        <v>63</v>
      </c>
      <c r="C52" s="22">
        <f t="shared" si="0"/>
        <v>6</v>
      </c>
      <c r="D52" s="31">
        <v>0</v>
      </c>
      <c r="E52" s="24">
        <v>0</v>
      </c>
      <c r="F52" s="25">
        <v>0</v>
      </c>
      <c r="G52" s="24">
        <v>0</v>
      </c>
      <c r="H52" s="30">
        <v>3</v>
      </c>
      <c r="I52" s="24">
        <v>50</v>
      </c>
      <c r="J52" s="30">
        <v>0</v>
      </c>
      <c r="K52" s="24">
        <v>0</v>
      </c>
      <c r="L52" s="25">
        <v>3</v>
      </c>
      <c r="M52" s="24">
        <v>50</v>
      </c>
      <c r="N52" s="30">
        <v>0</v>
      </c>
      <c r="O52" s="24">
        <v>0</v>
      </c>
      <c r="P52" s="26">
        <v>0</v>
      </c>
      <c r="Q52" s="27">
        <v>0</v>
      </c>
      <c r="R52" s="23">
        <v>1</v>
      </c>
      <c r="S52" s="27">
        <v>16.667000000000002</v>
      </c>
      <c r="T52" s="23">
        <v>0</v>
      </c>
      <c r="U52" s="73">
        <v>0</v>
      </c>
      <c r="V52" s="28">
        <v>1009</v>
      </c>
      <c r="W52" s="29">
        <v>100</v>
      </c>
      <c r="X52" s="70"/>
    </row>
    <row r="53" spans="1:25" s="20" customFormat="1" ht="15" customHeight="1" x14ac:dyDescent="0.2">
      <c r="A53" s="19" t="s">
        <v>17</v>
      </c>
      <c r="B53" s="61" t="s">
        <v>64</v>
      </c>
      <c r="C53" s="64">
        <f t="shared" si="0"/>
        <v>1</v>
      </c>
      <c r="D53" s="63">
        <v>0</v>
      </c>
      <c r="E53" s="55">
        <v>0</v>
      </c>
      <c r="F53" s="56">
        <v>0</v>
      </c>
      <c r="G53" s="55">
        <v>0</v>
      </c>
      <c r="H53" s="57">
        <v>0</v>
      </c>
      <c r="I53" s="55">
        <v>0</v>
      </c>
      <c r="J53" s="56">
        <v>0</v>
      </c>
      <c r="K53" s="55">
        <v>0</v>
      </c>
      <c r="L53" s="57">
        <v>1</v>
      </c>
      <c r="M53" s="55">
        <v>100</v>
      </c>
      <c r="N53" s="57">
        <v>0</v>
      </c>
      <c r="O53" s="55">
        <v>0</v>
      </c>
      <c r="P53" s="58">
        <v>0</v>
      </c>
      <c r="Q53" s="59">
        <v>0</v>
      </c>
      <c r="R53" s="63">
        <v>0</v>
      </c>
      <c r="S53" s="59">
        <v>0</v>
      </c>
      <c r="T53" s="54">
        <v>0</v>
      </c>
      <c r="U53" s="82">
        <v>0</v>
      </c>
      <c r="V53" s="67">
        <v>306</v>
      </c>
      <c r="W53" s="68">
        <v>100</v>
      </c>
      <c r="X53" s="69"/>
    </row>
    <row r="54" spans="1:25" s="20" customFormat="1" ht="15" customHeight="1" x14ac:dyDescent="0.2">
      <c r="A54" s="19" t="s">
        <v>17</v>
      </c>
      <c r="B54" s="21" t="s">
        <v>65</v>
      </c>
      <c r="C54" s="22">
        <f t="shared" si="0"/>
        <v>89</v>
      </c>
      <c r="D54" s="31">
        <v>0</v>
      </c>
      <c r="E54" s="24">
        <v>0</v>
      </c>
      <c r="F54" s="25">
        <v>0</v>
      </c>
      <c r="G54" s="34">
        <v>0</v>
      </c>
      <c r="H54" s="30">
        <v>5</v>
      </c>
      <c r="I54" s="34">
        <v>5.6180000000000003</v>
      </c>
      <c r="J54" s="25">
        <v>68</v>
      </c>
      <c r="K54" s="24">
        <v>76.403999999999996</v>
      </c>
      <c r="L54" s="25">
        <v>15</v>
      </c>
      <c r="M54" s="24">
        <v>16.853999999999999</v>
      </c>
      <c r="N54" s="25">
        <v>0</v>
      </c>
      <c r="O54" s="24">
        <v>0</v>
      </c>
      <c r="P54" s="32">
        <v>1</v>
      </c>
      <c r="Q54" s="27">
        <v>1.1235999999999999</v>
      </c>
      <c r="R54" s="23">
        <v>3</v>
      </c>
      <c r="S54" s="27">
        <v>3.371</v>
      </c>
      <c r="T54" s="31">
        <v>3</v>
      </c>
      <c r="U54" s="73">
        <v>3.3708</v>
      </c>
      <c r="V54" s="28">
        <v>1971</v>
      </c>
      <c r="W54" s="29">
        <v>100</v>
      </c>
      <c r="X54" s="70"/>
    </row>
    <row r="55" spans="1:25" s="20" customFormat="1" ht="15" customHeight="1" x14ac:dyDescent="0.2">
      <c r="A55" s="19" t="s">
        <v>17</v>
      </c>
      <c r="B55" s="61" t="s">
        <v>66</v>
      </c>
      <c r="C55" s="53">
        <f t="shared" si="0"/>
        <v>688</v>
      </c>
      <c r="D55" s="54">
        <v>5</v>
      </c>
      <c r="E55" s="55">
        <v>0.72699999999999998</v>
      </c>
      <c r="F55" s="56">
        <v>1</v>
      </c>
      <c r="G55" s="55">
        <v>0.14530000000000001</v>
      </c>
      <c r="H55" s="57">
        <v>270</v>
      </c>
      <c r="I55" s="55">
        <v>39.244</v>
      </c>
      <c r="J55" s="57">
        <v>7</v>
      </c>
      <c r="K55" s="55">
        <v>1.0169999999999999</v>
      </c>
      <c r="L55" s="56">
        <v>375</v>
      </c>
      <c r="M55" s="55">
        <v>54.506</v>
      </c>
      <c r="N55" s="56">
        <v>2</v>
      </c>
      <c r="O55" s="55">
        <v>0.29070000000000001</v>
      </c>
      <c r="P55" s="62">
        <v>28</v>
      </c>
      <c r="Q55" s="59">
        <v>4.0697999999999999</v>
      </c>
      <c r="R55" s="54">
        <v>12</v>
      </c>
      <c r="S55" s="59">
        <v>1.744</v>
      </c>
      <c r="T55" s="63">
        <v>68</v>
      </c>
      <c r="U55" s="82">
        <v>9.8836999999999993</v>
      </c>
      <c r="V55" s="67">
        <v>2305</v>
      </c>
      <c r="W55" s="68">
        <v>100</v>
      </c>
      <c r="X55" s="69"/>
    </row>
    <row r="56" spans="1:25" s="20" customFormat="1" ht="15" customHeight="1" x14ac:dyDescent="0.2">
      <c r="A56" s="19" t="s">
        <v>17</v>
      </c>
      <c r="B56" s="21" t="s">
        <v>67</v>
      </c>
      <c r="C56" s="22">
        <f t="shared" si="0"/>
        <v>0</v>
      </c>
      <c r="D56" s="23">
        <v>0</v>
      </c>
      <c r="E56" s="24">
        <v>0</v>
      </c>
      <c r="F56" s="25">
        <v>0</v>
      </c>
      <c r="G56" s="24">
        <v>0</v>
      </c>
      <c r="H56" s="25">
        <v>0</v>
      </c>
      <c r="I56" s="24">
        <v>0</v>
      </c>
      <c r="J56" s="30">
        <v>0</v>
      </c>
      <c r="K56" s="24">
        <v>0</v>
      </c>
      <c r="L56" s="25">
        <v>0</v>
      </c>
      <c r="M56" s="24">
        <v>0</v>
      </c>
      <c r="N56" s="30">
        <v>0</v>
      </c>
      <c r="O56" s="24">
        <v>0</v>
      </c>
      <c r="P56" s="26">
        <v>0</v>
      </c>
      <c r="Q56" s="27">
        <v>0</v>
      </c>
      <c r="R56" s="31">
        <v>0</v>
      </c>
      <c r="S56" s="27">
        <v>0</v>
      </c>
      <c r="T56" s="31">
        <v>0</v>
      </c>
      <c r="U56" s="73">
        <v>0</v>
      </c>
      <c r="V56" s="28">
        <v>720</v>
      </c>
      <c r="W56" s="29">
        <v>100</v>
      </c>
      <c r="X56" s="70"/>
    </row>
    <row r="57" spans="1:25" s="20" customFormat="1" ht="15" customHeight="1" x14ac:dyDescent="0.2">
      <c r="A57" s="19" t="s">
        <v>17</v>
      </c>
      <c r="B57" s="61" t="s">
        <v>68</v>
      </c>
      <c r="C57" s="53">
        <f t="shared" si="0"/>
        <v>39</v>
      </c>
      <c r="D57" s="54">
        <v>1</v>
      </c>
      <c r="E57" s="55">
        <v>2.5640000000000001</v>
      </c>
      <c r="F57" s="57">
        <v>0</v>
      </c>
      <c r="G57" s="55">
        <v>0</v>
      </c>
      <c r="H57" s="56">
        <v>3</v>
      </c>
      <c r="I57" s="55">
        <v>7.6920000000000002</v>
      </c>
      <c r="J57" s="56">
        <v>24</v>
      </c>
      <c r="K57" s="55">
        <v>61.537999999999997</v>
      </c>
      <c r="L57" s="56">
        <v>9</v>
      </c>
      <c r="M57" s="55">
        <v>23.077000000000002</v>
      </c>
      <c r="N57" s="56">
        <v>0</v>
      </c>
      <c r="O57" s="55">
        <v>0</v>
      </c>
      <c r="P57" s="62">
        <v>2</v>
      </c>
      <c r="Q57" s="59">
        <v>5.1281999999999996</v>
      </c>
      <c r="R57" s="63">
        <v>0</v>
      </c>
      <c r="S57" s="59">
        <v>0</v>
      </c>
      <c r="T57" s="63">
        <v>0</v>
      </c>
      <c r="U57" s="82">
        <v>0</v>
      </c>
      <c r="V57" s="67">
        <v>2232</v>
      </c>
      <c r="W57" s="68">
        <v>100</v>
      </c>
      <c r="X57" s="69"/>
    </row>
    <row r="58" spans="1:25" s="20" customFormat="1" ht="15" customHeight="1" thickBot="1" x14ac:dyDescent="0.25">
      <c r="A58" s="19" t="s">
        <v>17</v>
      </c>
      <c r="B58" s="35" t="s">
        <v>69</v>
      </c>
      <c r="C58" s="65">
        <f t="shared" si="0"/>
        <v>1</v>
      </c>
      <c r="D58" s="66">
        <v>0</v>
      </c>
      <c r="E58" s="37">
        <v>0</v>
      </c>
      <c r="F58" s="38">
        <v>0</v>
      </c>
      <c r="G58" s="37">
        <v>0</v>
      </c>
      <c r="H58" s="39">
        <v>0</v>
      </c>
      <c r="I58" s="37">
        <v>0</v>
      </c>
      <c r="J58" s="38">
        <v>0</v>
      </c>
      <c r="K58" s="37">
        <v>0</v>
      </c>
      <c r="L58" s="38">
        <v>1</v>
      </c>
      <c r="M58" s="37">
        <v>100</v>
      </c>
      <c r="N58" s="38">
        <v>0</v>
      </c>
      <c r="O58" s="37">
        <v>0</v>
      </c>
      <c r="P58" s="40">
        <v>0</v>
      </c>
      <c r="Q58" s="41">
        <v>0</v>
      </c>
      <c r="R58" s="36">
        <v>0</v>
      </c>
      <c r="S58" s="41">
        <v>0</v>
      </c>
      <c r="T58" s="36">
        <v>0</v>
      </c>
      <c r="U58" s="83">
        <v>0</v>
      </c>
      <c r="V58" s="42">
        <v>365</v>
      </c>
      <c r="W58" s="43">
        <v>100</v>
      </c>
      <c r="X58" s="72"/>
    </row>
    <row r="59" spans="1:25" s="20" customFormat="1" ht="15" customHeight="1" x14ac:dyDescent="0.2">
      <c r="A59" s="19"/>
      <c r="B59" s="21"/>
      <c r="C59" s="30"/>
      <c r="D59" s="30"/>
      <c r="E59" s="73"/>
      <c r="F59" s="25"/>
      <c r="G59" s="73"/>
      <c r="H59" s="30"/>
      <c r="I59" s="73"/>
      <c r="J59" s="25"/>
      <c r="K59" s="73"/>
      <c r="L59" s="25"/>
      <c r="M59" s="73"/>
      <c r="N59" s="25"/>
      <c r="O59" s="73"/>
      <c r="P59" s="30"/>
      <c r="Q59" s="73"/>
      <c r="R59" s="25"/>
      <c r="S59" s="73"/>
      <c r="T59" s="25"/>
      <c r="U59" s="73"/>
      <c r="V59" s="74"/>
      <c r="W59" s="70"/>
      <c r="X59" s="70"/>
    </row>
    <row r="60" spans="1:25" s="20" customFormat="1" ht="15" customHeight="1" x14ac:dyDescent="0.2">
      <c r="A60" s="19"/>
      <c r="B60" s="84" t="s">
        <v>76</v>
      </c>
      <c r="C60" s="85"/>
      <c r="D60" s="85"/>
      <c r="E60" s="85"/>
      <c r="F60" s="85"/>
      <c r="G60" s="85"/>
      <c r="H60" s="86"/>
      <c r="I60" s="86"/>
      <c r="J60" s="86"/>
      <c r="K60" s="86"/>
      <c r="L60" s="86"/>
      <c r="M60" s="86"/>
      <c r="N60" s="86"/>
      <c r="O60" s="86"/>
      <c r="P60" s="86"/>
      <c r="Q60" s="86"/>
      <c r="R60" s="86"/>
      <c r="S60" s="86"/>
      <c r="T60" s="86"/>
      <c r="U60" s="86"/>
      <c r="V60" s="85"/>
      <c r="W60" s="85"/>
      <c r="X60" s="86"/>
      <c r="Y60" s="86"/>
    </row>
    <row r="61" spans="1:25" s="45" customFormat="1" ht="15" customHeight="1" x14ac:dyDescent="0.2">
      <c r="A61" s="47"/>
      <c r="B61" s="51" t="s">
        <v>72</v>
      </c>
      <c r="C61" s="44"/>
      <c r="D61" s="44"/>
      <c r="E61" s="44"/>
      <c r="F61" s="44"/>
      <c r="G61" s="44"/>
      <c r="H61" s="44"/>
      <c r="I61" s="44"/>
      <c r="J61" s="44"/>
      <c r="K61" s="44"/>
      <c r="L61" s="44"/>
      <c r="M61" s="44"/>
      <c r="N61" s="44"/>
      <c r="O61" s="44"/>
      <c r="P61" s="44"/>
      <c r="Q61" s="44"/>
      <c r="R61" s="44"/>
      <c r="S61" s="44"/>
      <c r="T61" s="49"/>
      <c r="U61" s="50"/>
      <c r="V61" s="44"/>
      <c r="W61" s="44"/>
      <c r="X61" s="44"/>
    </row>
    <row r="62" spans="1:25" s="45" customFormat="1" ht="15" customHeight="1" x14ac:dyDescent="0.2">
      <c r="A62" s="47"/>
      <c r="B62" s="48" t="str">
        <f>CONCATENATE("NOTE: Table reads (for US Totals):  Of all ",IF(ISTEXT(C7),LEFT(C7,3),TEXT(C7,"#,##0"))," public school students ", A7, ", ",IF(ISTEXT(R7),LEFT(R7,3),TEXT(R7,"#,##0"))," (",TEXT(S7,"0.0"),"%) were students with disabilities served under Section 504.")</f>
        <v>NOTE: Table reads (for US Totals):  Of all 5,259 public school students not served under IDEA subjected to mechanical restraint, 230 (4.4%) were students with disabilities served under Section 504.</v>
      </c>
      <c r="C62" s="44"/>
      <c r="D62" s="44"/>
      <c r="E62" s="44"/>
      <c r="F62" s="44"/>
      <c r="G62" s="44"/>
      <c r="H62" s="44"/>
      <c r="I62" s="44"/>
      <c r="J62" s="44"/>
      <c r="K62" s="44"/>
      <c r="L62" s="44"/>
      <c r="M62" s="44"/>
      <c r="N62" s="44"/>
      <c r="O62" s="44"/>
      <c r="P62" s="44"/>
      <c r="Q62" s="44"/>
      <c r="R62" s="44"/>
      <c r="S62" s="44"/>
      <c r="T62" s="44"/>
      <c r="U62" s="44"/>
      <c r="V62" s="49"/>
      <c r="W62" s="50"/>
      <c r="X62" s="50"/>
    </row>
    <row r="63" spans="1:25" s="20" customFormat="1" ht="15" customHeight="1" x14ac:dyDescent="0.2">
      <c r="A63" s="19"/>
      <c r="B63" s="48" t="str">
        <f>CONCATENATE("            Table reads (for US Race/Ethnicity):  Of all ",TEXT(C7,"#,##0")," public school students ",(A7), ", ",TEXT(D7,"#,##0")," (",TEXT(E7,"0.0"),"%) were American Indian or Alaska Native.")</f>
        <v xml:space="preserve">            Table reads (for US Race/Ethnicity):  Of all 5,259 public school students not served under IDEA subjected to mechanical restraint, 67 (1.3%) were American Indian or Alaska Native.</v>
      </c>
      <c r="C63" s="85"/>
      <c r="D63" s="85"/>
      <c r="E63" s="85"/>
      <c r="F63" s="85"/>
      <c r="G63" s="85"/>
      <c r="H63" s="86"/>
      <c r="I63" s="86"/>
      <c r="J63" s="86"/>
      <c r="K63" s="86"/>
      <c r="L63" s="86"/>
      <c r="M63" s="86"/>
      <c r="N63" s="86"/>
      <c r="O63" s="86"/>
      <c r="P63" s="86"/>
      <c r="Q63" s="86"/>
      <c r="R63" s="86"/>
      <c r="S63" s="86"/>
      <c r="T63" s="86"/>
      <c r="U63" s="86"/>
      <c r="V63" s="85"/>
      <c r="W63" s="85"/>
      <c r="X63" s="86"/>
      <c r="Y63" s="86"/>
    </row>
    <row r="64" spans="1:25" s="20" customFormat="1" ht="15" customHeight="1" x14ac:dyDescent="0.2">
      <c r="A64" s="19"/>
      <c r="B64" s="107" t="s">
        <v>77</v>
      </c>
      <c r="C64" s="107"/>
      <c r="D64" s="107"/>
      <c r="E64" s="107"/>
      <c r="F64" s="107"/>
      <c r="G64" s="107"/>
      <c r="H64" s="107"/>
      <c r="I64" s="107"/>
      <c r="J64" s="107"/>
      <c r="K64" s="107"/>
      <c r="L64" s="107"/>
      <c r="M64" s="107"/>
      <c r="N64" s="107"/>
      <c r="O64" s="107"/>
      <c r="P64" s="107"/>
      <c r="Q64" s="107"/>
      <c r="R64" s="107"/>
      <c r="S64" s="107"/>
      <c r="T64" s="107"/>
      <c r="U64" s="107"/>
      <c r="V64" s="107"/>
      <c r="W64" s="107"/>
      <c r="X64" s="80"/>
    </row>
    <row r="65" spans="1:24" s="45" customFormat="1" ht="14.1" customHeight="1" x14ac:dyDescent="0.2">
      <c r="B65" s="107" t="s">
        <v>73</v>
      </c>
      <c r="C65" s="107"/>
      <c r="D65" s="107"/>
      <c r="E65" s="107"/>
      <c r="F65" s="107"/>
      <c r="G65" s="107"/>
      <c r="H65" s="107"/>
      <c r="I65" s="107"/>
      <c r="J65" s="107"/>
      <c r="K65" s="107"/>
      <c r="L65" s="107"/>
      <c r="M65" s="107"/>
      <c r="N65" s="107"/>
      <c r="O65" s="107"/>
      <c r="P65" s="107"/>
      <c r="Q65" s="107"/>
      <c r="R65" s="107"/>
      <c r="S65" s="107"/>
      <c r="T65" s="107"/>
      <c r="U65" s="107"/>
      <c r="V65" s="107"/>
      <c r="W65" s="107"/>
      <c r="X65" s="80"/>
    </row>
    <row r="66" spans="1:24" s="45" customFormat="1" ht="15" customHeight="1" x14ac:dyDescent="0.2">
      <c r="A66" s="47"/>
      <c r="B66" s="44"/>
      <c r="C66" s="44"/>
      <c r="D66" s="44"/>
      <c r="E66" s="44"/>
      <c r="F66" s="44"/>
      <c r="G66" s="44"/>
      <c r="H66" s="44"/>
      <c r="I66" s="44"/>
      <c r="J66" s="44"/>
      <c r="K66" s="44"/>
      <c r="L66" s="44"/>
      <c r="M66" s="44"/>
      <c r="N66" s="44"/>
      <c r="O66" s="44"/>
      <c r="P66" s="44"/>
      <c r="Q66" s="44"/>
      <c r="R66" s="44"/>
      <c r="S66" s="44"/>
      <c r="T66" s="49"/>
      <c r="U66" s="50"/>
      <c r="V66" s="44"/>
      <c r="W66" s="44"/>
      <c r="X66" s="44"/>
    </row>
    <row r="67" spans="1:24" s="45" customFormat="1" ht="15" customHeight="1" x14ac:dyDescent="0.2">
      <c r="A67" s="47"/>
      <c r="B67" s="44"/>
      <c r="C67" s="44"/>
      <c r="D67" s="44"/>
      <c r="E67" s="44"/>
      <c r="F67" s="44"/>
      <c r="G67" s="44"/>
      <c r="H67" s="44"/>
      <c r="I67" s="44"/>
      <c r="J67" s="44"/>
      <c r="K67" s="44"/>
      <c r="L67" s="44"/>
      <c r="M67" s="44"/>
      <c r="N67" s="44"/>
      <c r="O67" s="44"/>
      <c r="P67" s="44"/>
      <c r="Q67" s="44"/>
      <c r="R67" s="44"/>
      <c r="S67" s="44"/>
      <c r="T67" s="49"/>
      <c r="U67" s="50"/>
      <c r="V67" s="44"/>
      <c r="W67" s="44"/>
      <c r="X67" s="44"/>
    </row>
    <row r="68" spans="1:24" s="45" customFormat="1" ht="15" customHeight="1" x14ac:dyDescent="0.2">
      <c r="A68" s="47"/>
      <c r="B68" s="1"/>
      <c r="C68" s="1"/>
      <c r="D68" s="1"/>
      <c r="E68" s="1"/>
      <c r="F68" s="1"/>
      <c r="G68" s="1"/>
      <c r="H68" s="1"/>
      <c r="I68" s="1"/>
      <c r="J68" s="1"/>
      <c r="K68" s="1"/>
      <c r="L68" s="1"/>
      <c r="M68" s="1"/>
      <c r="N68" s="1"/>
      <c r="O68" s="1"/>
      <c r="P68" s="1"/>
      <c r="Q68" s="1"/>
      <c r="R68" s="1"/>
      <c r="S68" s="1"/>
      <c r="T68" s="3"/>
      <c r="U68" s="4"/>
      <c r="V68" s="1"/>
      <c r="W68" s="1"/>
      <c r="X68" s="1"/>
    </row>
  </sheetData>
  <mergeCells count="16">
    <mergeCell ref="B64:W64"/>
    <mergeCell ref="B65:W65"/>
    <mergeCell ref="W4:X5"/>
    <mergeCell ref="D5:E5"/>
    <mergeCell ref="F5:G5"/>
    <mergeCell ref="H5:I5"/>
    <mergeCell ref="J5:K5"/>
    <mergeCell ref="L5:M5"/>
    <mergeCell ref="N5:O5"/>
    <mergeCell ref="P5:Q5"/>
    <mergeCell ref="B4:B5"/>
    <mergeCell ref="C4:C5"/>
    <mergeCell ref="D4:Q4"/>
    <mergeCell ref="R4:S5"/>
    <mergeCell ref="T4:U5"/>
    <mergeCell ref="V4:V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8"/>
  <sheetViews>
    <sheetView zoomScale="80" zoomScaleNormal="80" workbookViewId="0"/>
  </sheetViews>
  <sheetFormatPr defaultColWidth="12.1640625" defaultRowHeight="14.25" x14ac:dyDescent="0.2"/>
  <cols>
    <col min="1" max="1" width="2.83203125" style="8"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24" width="1.5" style="1" customWidth="1"/>
    <col min="25" max="25" width="7.5" style="5" customWidth="1"/>
    <col min="26" max="16384" width="12.1640625" style="5"/>
  </cols>
  <sheetData>
    <row r="2" spans="1:24" s="2" customFormat="1" ht="15" customHeight="1" x14ac:dyDescent="0.25">
      <c r="A2" s="7"/>
      <c r="B2" s="81" t="str">
        <f>CONCATENATE("Number and percentage of public school male students ",A7, ", by race/ethnicity, disability status, and English proficiency, by state: School Year 2015-16")</f>
        <v>Number and percentage of public school male students not served under IDEA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row>
    <row r="3" spans="1:24" s="1" customFormat="1" ht="15" customHeight="1" thickBot="1" x14ac:dyDescent="0.3">
      <c r="A3" s="75">
        <f>C7</f>
        <v>3628</v>
      </c>
      <c r="B3" s="76"/>
      <c r="C3" s="77"/>
      <c r="D3" s="77"/>
      <c r="E3" s="77"/>
      <c r="F3" s="77"/>
      <c r="G3" s="77"/>
      <c r="H3" s="77"/>
      <c r="I3" s="77"/>
      <c r="J3" s="77"/>
      <c r="K3" s="77"/>
      <c r="L3" s="77"/>
      <c r="M3" s="77"/>
      <c r="N3" s="77"/>
      <c r="O3" s="77"/>
      <c r="P3" s="77"/>
      <c r="Q3" s="77"/>
      <c r="R3" s="77"/>
      <c r="S3" s="77"/>
      <c r="T3" s="77"/>
      <c r="U3" s="3"/>
      <c r="V3" s="77"/>
      <c r="W3" s="77"/>
      <c r="X3" s="77"/>
    </row>
    <row r="4" spans="1:24" s="10" customFormat="1" ht="24.95" customHeight="1" x14ac:dyDescent="0.2">
      <c r="A4" s="9"/>
      <c r="B4" s="100" t="s">
        <v>0</v>
      </c>
      <c r="C4" s="102" t="s">
        <v>12</v>
      </c>
      <c r="D4" s="104" t="s">
        <v>74</v>
      </c>
      <c r="E4" s="105"/>
      <c r="F4" s="105"/>
      <c r="G4" s="105"/>
      <c r="H4" s="105"/>
      <c r="I4" s="105"/>
      <c r="J4" s="105"/>
      <c r="K4" s="105"/>
      <c r="L4" s="105"/>
      <c r="M4" s="105"/>
      <c r="N4" s="105"/>
      <c r="O4" s="105"/>
      <c r="P4" s="105"/>
      <c r="Q4" s="106"/>
      <c r="R4" s="96" t="s">
        <v>75</v>
      </c>
      <c r="S4" s="97"/>
      <c r="T4" s="96" t="s">
        <v>13</v>
      </c>
      <c r="U4" s="97"/>
      <c r="V4" s="87" t="s">
        <v>16</v>
      </c>
      <c r="W4" s="89" t="s">
        <v>14</v>
      </c>
      <c r="X4" s="108"/>
    </row>
    <row r="5" spans="1:24"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88"/>
      <c r="W5" s="109"/>
      <c r="X5" s="110"/>
    </row>
    <row r="6" spans="1:24"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2" t="s">
        <v>8</v>
      </c>
      <c r="S6" s="16" t="s">
        <v>9</v>
      </c>
      <c r="T6" s="14" t="s">
        <v>8</v>
      </c>
      <c r="U6" s="16" t="s">
        <v>9</v>
      </c>
      <c r="V6" s="17"/>
      <c r="W6" s="18"/>
      <c r="X6" s="71"/>
    </row>
    <row r="7" spans="1:24" s="20" customFormat="1" ht="15" customHeight="1" x14ac:dyDescent="0.2">
      <c r="A7" s="19" t="s">
        <v>84</v>
      </c>
      <c r="B7" s="52" t="s">
        <v>11</v>
      </c>
      <c r="C7" s="53">
        <f>D7+F7+H7+J7+L7+N7+P7</f>
        <v>3628</v>
      </c>
      <c r="D7" s="54">
        <v>56</v>
      </c>
      <c r="E7" s="55">
        <v>1.544</v>
      </c>
      <c r="F7" s="56">
        <v>19</v>
      </c>
      <c r="G7" s="55">
        <v>0.52370000000000005</v>
      </c>
      <c r="H7" s="56">
        <v>1457</v>
      </c>
      <c r="I7" s="55">
        <v>40.159999999999997</v>
      </c>
      <c r="J7" s="56">
        <v>945</v>
      </c>
      <c r="K7" s="55">
        <v>26.047000000000001</v>
      </c>
      <c r="L7" s="56">
        <v>1037</v>
      </c>
      <c r="M7" s="55">
        <v>28.582999999999998</v>
      </c>
      <c r="N7" s="57">
        <v>4</v>
      </c>
      <c r="O7" s="55">
        <v>0.11025</v>
      </c>
      <c r="P7" s="58">
        <v>110</v>
      </c>
      <c r="Q7" s="59">
        <v>3.032</v>
      </c>
      <c r="R7" s="60">
        <v>171</v>
      </c>
      <c r="S7" s="59">
        <v>4.7130000000000001</v>
      </c>
      <c r="T7" s="60">
        <v>369</v>
      </c>
      <c r="U7" s="82">
        <v>10.1709</v>
      </c>
      <c r="V7" s="67">
        <v>96360</v>
      </c>
      <c r="W7" s="68">
        <v>97.611999999999995</v>
      </c>
      <c r="X7" s="69"/>
    </row>
    <row r="8" spans="1:24" s="20" customFormat="1" ht="15" customHeight="1" x14ac:dyDescent="0.2">
      <c r="A8" s="19" t="s">
        <v>17</v>
      </c>
      <c r="B8" s="21" t="s">
        <v>20</v>
      </c>
      <c r="C8" s="22">
        <f t="shared" ref="C8:C58" si="0">D8+F8+H8+J8+L8+N8+P8</f>
        <v>35</v>
      </c>
      <c r="D8" s="23">
        <v>0</v>
      </c>
      <c r="E8" s="24">
        <v>0</v>
      </c>
      <c r="F8" s="25">
        <v>0</v>
      </c>
      <c r="G8" s="24">
        <v>0</v>
      </c>
      <c r="H8" s="30">
        <v>2</v>
      </c>
      <c r="I8" s="24">
        <v>5.7140000000000004</v>
      </c>
      <c r="J8" s="25">
        <v>22</v>
      </c>
      <c r="K8" s="24">
        <v>62.856999999999999</v>
      </c>
      <c r="L8" s="25">
        <v>11</v>
      </c>
      <c r="M8" s="24">
        <v>31.428999999999998</v>
      </c>
      <c r="N8" s="25">
        <v>0</v>
      </c>
      <c r="O8" s="24">
        <v>0</v>
      </c>
      <c r="P8" s="32">
        <v>0</v>
      </c>
      <c r="Q8" s="27">
        <v>0</v>
      </c>
      <c r="R8" s="23">
        <v>0</v>
      </c>
      <c r="S8" s="27">
        <v>0</v>
      </c>
      <c r="T8" s="31">
        <v>0</v>
      </c>
      <c r="U8" s="73">
        <v>0</v>
      </c>
      <c r="V8" s="28">
        <v>1400</v>
      </c>
      <c r="W8" s="29">
        <v>100</v>
      </c>
      <c r="X8" s="70"/>
    </row>
    <row r="9" spans="1:24" s="20" customFormat="1" ht="15" customHeight="1" x14ac:dyDescent="0.2">
      <c r="A9" s="19" t="s">
        <v>17</v>
      </c>
      <c r="B9" s="61" t="s">
        <v>19</v>
      </c>
      <c r="C9" s="53">
        <f t="shared" si="0"/>
        <v>0</v>
      </c>
      <c r="D9" s="54">
        <v>0</v>
      </c>
      <c r="E9" s="55">
        <v>0</v>
      </c>
      <c r="F9" s="56">
        <v>0</v>
      </c>
      <c r="G9" s="55">
        <v>0</v>
      </c>
      <c r="H9" s="56">
        <v>0</v>
      </c>
      <c r="I9" s="55">
        <v>0</v>
      </c>
      <c r="J9" s="57">
        <v>0</v>
      </c>
      <c r="K9" s="55">
        <v>0</v>
      </c>
      <c r="L9" s="57">
        <v>0</v>
      </c>
      <c r="M9" s="55">
        <v>0</v>
      </c>
      <c r="N9" s="56">
        <v>0</v>
      </c>
      <c r="O9" s="55">
        <v>0</v>
      </c>
      <c r="P9" s="62">
        <v>0</v>
      </c>
      <c r="Q9" s="59">
        <v>0</v>
      </c>
      <c r="R9" s="63">
        <v>0</v>
      </c>
      <c r="S9" s="59">
        <v>0</v>
      </c>
      <c r="T9" s="63">
        <v>0</v>
      </c>
      <c r="U9" s="82">
        <v>0</v>
      </c>
      <c r="V9" s="67">
        <v>503</v>
      </c>
      <c r="W9" s="68">
        <v>100</v>
      </c>
      <c r="X9" s="69"/>
    </row>
    <row r="10" spans="1:24" s="20" customFormat="1" ht="15" customHeight="1" x14ac:dyDescent="0.2">
      <c r="A10" s="19" t="s">
        <v>17</v>
      </c>
      <c r="B10" s="21" t="s">
        <v>22</v>
      </c>
      <c r="C10" s="22">
        <f t="shared" si="0"/>
        <v>1</v>
      </c>
      <c r="D10" s="31">
        <v>1</v>
      </c>
      <c r="E10" s="24">
        <v>100</v>
      </c>
      <c r="F10" s="25">
        <v>0</v>
      </c>
      <c r="G10" s="24">
        <v>0</v>
      </c>
      <c r="H10" s="30">
        <v>0</v>
      </c>
      <c r="I10" s="24">
        <v>0</v>
      </c>
      <c r="J10" s="25">
        <v>0</v>
      </c>
      <c r="K10" s="24">
        <v>0</v>
      </c>
      <c r="L10" s="30">
        <v>0</v>
      </c>
      <c r="M10" s="24">
        <v>0</v>
      </c>
      <c r="N10" s="30">
        <v>0</v>
      </c>
      <c r="O10" s="24">
        <v>0</v>
      </c>
      <c r="P10" s="26">
        <v>0</v>
      </c>
      <c r="Q10" s="27">
        <v>0</v>
      </c>
      <c r="R10" s="31">
        <v>0</v>
      </c>
      <c r="S10" s="27">
        <v>0</v>
      </c>
      <c r="T10" s="31">
        <v>0</v>
      </c>
      <c r="U10" s="73">
        <v>0</v>
      </c>
      <c r="V10" s="28">
        <v>1977</v>
      </c>
      <c r="W10" s="29">
        <v>100</v>
      </c>
      <c r="X10" s="70"/>
    </row>
    <row r="11" spans="1:24" s="20" customFormat="1" ht="15" customHeight="1" x14ac:dyDescent="0.2">
      <c r="A11" s="19" t="s">
        <v>17</v>
      </c>
      <c r="B11" s="61" t="s">
        <v>21</v>
      </c>
      <c r="C11" s="53">
        <f t="shared" si="0"/>
        <v>44</v>
      </c>
      <c r="D11" s="54">
        <v>0</v>
      </c>
      <c r="E11" s="55">
        <v>0</v>
      </c>
      <c r="F11" s="57">
        <v>0</v>
      </c>
      <c r="G11" s="55">
        <v>0</v>
      </c>
      <c r="H11" s="56">
        <v>3</v>
      </c>
      <c r="I11" s="55">
        <v>6.8179999999999996</v>
      </c>
      <c r="J11" s="56">
        <v>17</v>
      </c>
      <c r="K11" s="55">
        <v>38.636000000000003</v>
      </c>
      <c r="L11" s="56">
        <v>24</v>
      </c>
      <c r="M11" s="55">
        <v>54.545000000000002</v>
      </c>
      <c r="N11" s="56">
        <v>0</v>
      </c>
      <c r="O11" s="55">
        <v>0</v>
      </c>
      <c r="P11" s="62">
        <v>0</v>
      </c>
      <c r="Q11" s="59">
        <v>0</v>
      </c>
      <c r="R11" s="63">
        <v>1</v>
      </c>
      <c r="S11" s="59">
        <v>2.2730000000000001</v>
      </c>
      <c r="T11" s="54">
        <v>0</v>
      </c>
      <c r="U11" s="82">
        <v>0</v>
      </c>
      <c r="V11" s="67">
        <v>1092</v>
      </c>
      <c r="W11" s="68">
        <v>100</v>
      </c>
      <c r="X11" s="69"/>
    </row>
    <row r="12" spans="1:24" s="20" customFormat="1" ht="15" customHeight="1" x14ac:dyDescent="0.2">
      <c r="A12" s="19" t="s">
        <v>17</v>
      </c>
      <c r="B12" s="21" t="s">
        <v>23</v>
      </c>
      <c r="C12" s="22">
        <f t="shared" si="0"/>
        <v>126</v>
      </c>
      <c r="D12" s="23">
        <v>3</v>
      </c>
      <c r="E12" s="24">
        <v>2.3809999999999998</v>
      </c>
      <c r="F12" s="30">
        <v>6</v>
      </c>
      <c r="G12" s="24">
        <v>4.7618999999999998</v>
      </c>
      <c r="H12" s="25">
        <v>60</v>
      </c>
      <c r="I12" s="24">
        <v>47.619</v>
      </c>
      <c r="J12" s="25">
        <v>18</v>
      </c>
      <c r="K12" s="24">
        <v>14.286</v>
      </c>
      <c r="L12" s="25">
        <v>20</v>
      </c>
      <c r="M12" s="24">
        <v>15.872999999999999</v>
      </c>
      <c r="N12" s="30">
        <v>0</v>
      </c>
      <c r="O12" s="24">
        <v>0</v>
      </c>
      <c r="P12" s="32">
        <v>19</v>
      </c>
      <c r="Q12" s="27">
        <v>15.0794</v>
      </c>
      <c r="R12" s="31">
        <v>6</v>
      </c>
      <c r="S12" s="27">
        <v>4.7619999999999996</v>
      </c>
      <c r="T12" s="23">
        <v>12</v>
      </c>
      <c r="U12" s="73">
        <v>9.5237999999999996</v>
      </c>
      <c r="V12" s="28">
        <v>10138</v>
      </c>
      <c r="W12" s="29">
        <v>100</v>
      </c>
      <c r="X12" s="70"/>
    </row>
    <row r="13" spans="1:24" s="20" customFormat="1" ht="15" customHeight="1" x14ac:dyDescent="0.2">
      <c r="A13" s="19" t="s">
        <v>17</v>
      </c>
      <c r="B13" s="61" t="s">
        <v>24</v>
      </c>
      <c r="C13" s="53">
        <f t="shared" si="0"/>
        <v>48</v>
      </c>
      <c r="D13" s="54">
        <v>0</v>
      </c>
      <c r="E13" s="55">
        <v>0</v>
      </c>
      <c r="F13" s="57">
        <v>1</v>
      </c>
      <c r="G13" s="55">
        <v>2.0832999999999999</v>
      </c>
      <c r="H13" s="56">
        <v>25</v>
      </c>
      <c r="I13" s="55">
        <v>52.082999999999998</v>
      </c>
      <c r="J13" s="57">
        <v>11</v>
      </c>
      <c r="K13" s="55">
        <v>22.917000000000002</v>
      </c>
      <c r="L13" s="56">
        <v>10</v>
      </c>
      <c r="M13" s="55">
        <v>20.832999999999998</v>
      </c>
      <c r="N13" s="56">
        <v>1</v>
      </c>
      <c r="O13" s="55">
        <v>2.0833300000000001</v>
      </c>
      <c r="P13" s="58">
        <v>0</v>
      </c>
      <c r="Q13" s="59">
        <v>0</v>
      </c>
      <c r="R13" s="54">
        <v>0</v>
      </c>
      <c r="S13" s="59">
        <v>0</v>
      </c>
      <c r="T13" s="63">
        <v>0</v>
      </c>
      <c r="U13" s="82">
        <v>0</v>
      </c>
      <c r="V13" s="67">
        <v>1868</v>
      </c>
      <c r="W13" s="68">
        <v>91.328000000000003</v>
      </c>
      <c r="X13" s="69"/>
    </row>
    <row r="14" spans="1:24" s="20" customFormat="1" ht="15" customHeight="1" x14ac:dyDescent="0.2">
      <c r="A14" s="19" t="s">
        <v>17</v>
      </c>
      <c r="B14" s="21" t="s">
        <v>25</v>
      </c>
      <c r="C14" s="33">
        <f t="shared" si="0"/>
        <v>1</v>
      </c>
      <c r="D14" s="23">
        <v>0</v>
      </c>
      <c r="E14" s="24">
        <v>0</v>
      </c>
      <c r="F14" s="25">
        <v>0</v>
      </c>
      <c r="G14" s="24">
        <v>0</v>
      </c>
      <c r="H14" s="30">
        <v>1</v>
      </c>
      <c r="I14" s="24">
        <v>100</v>
      </c>
      <c r="J14" s="30">
        <v>0</v>
      </c>
      <c r="K14" s="24">
        <v>0</v>
      </c>
      <c r="L14" s="30">
        <v>0</v>
      </c>
      <c r="M14" s="24">
        <v>0</v>
      </c>
      <c r="N14" s="25">
        <v>0</v>
      </c>
      <c r="O14" s="24">
        <v>0</v>
      </c>
      <c r="P14" s="26">
        <v>0</v>
      </c>
      <c r="Q14" s="27">
        <v>0</v>
      </c>
      <c r="R14" s="31">
        <v>1</v>
      </c>
      <c r="S14" s="27">
        <v>100</v>
      </c>
      <c r="T14" s="23">
        <v>0</v>
      </c>
      <c r="U14" s="73">
        <v>0</v>
      </c>
      <c r="V14" s="28">
        <v>1238</v>
      </c>
      <c r="W14" s="29">
        <v>100</v>
      </c>
      <c r="X14" s="70"/>
    </row>
    <row r="15" spans="1:24"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54">
        <v>0</v>
      </c>
      <c r="U15" s="82">
        <v>0</v>
      </c>
      <c r="V15" s="67">
        <v>235</v>
      </c>
      <c r="W15" s="68">
        <v>100</v>
      </c>
      <c r="X15" s="69"/>
    </row>
    <row r="16" spans="1:24" s="20" customFormat="1" ht="15" customHeight="1" x14ac:dyDescent="0.2">
      <c r="A16" s="19" t="s">
        <v>17</v>
      </c>
      <c r="B16" s="21" t="s">
        <v>26</v>
      </c>
      <c r="C16" s="33">
        <f t="shared" si="0"/>
        <v>1</v>
      </c>
      <c r="D16" s="31">
        <v>0</v>
      </c>
      <c r="E16" s="24">
        <v>0</v>
      </c>
      <c r="F16" s="30">
        <v>0</v>
      </c>
      <c r="G16" s="24">
        <v>0</v>
      </c>
      <c r="H16" s="25">
        <v>0</v>
      </c>
      <c r="I16" s="24">
        <v>0</v>
      </c>
      <c r="J16" s="30">
        <v>1</v>
      </c>
      <c r="K16" s="24">
        <v>100</v>
      </c>
      <c r="L16" s="25">
        <v>0</v>
      </c>
      <c r="M16" s="24">
        <v>0</v>
      </c>
      <c r="N16" s="30">
        <v>0</v>
      </c>
      <c r="O16" s="24">
        <v>0</v>
      </c>
      <c r="P16" s="26">
        <v>0</v>
      </c>
      <c r="Q16" s="27">
        <v>0</v>
      </c>
      <c r="R16" s="23">
        <v>0</v>
      </c>
      <c r="S16" s="27">
        <v>0</v>
      </c>
      <c r="T16" s="23">
        <v>0</v>
      </c>
      <c r="U16" s="73">
        <v>0</v>
      </c>
      <c r="V16" s="28">
        <v>221</v>
      </c>
      <c r="W16" s="29">
        <v>100</v>
      </c>
      <c r="X16" s="70"/>
    </row>
    <row r="17" spans="1:24" s="20" customFormat="1" ht="15" customHeight="1" x14ac:dyDescent="0.2">
      <c r="A17" s="19" t="s">
        <v>17</v>
      </c>
      <c r="B17" s="61" t="s">
        <v>28</v>
      </c>
      <c r="C17" s="53">
        <f t="shared" si="0"/>
        <v>128</v>
      </c>
      <c r="D17" s="54">
        <v>1</v>
      </c>
      <c r="E17" s="55">
        <v>0.78100000000000003</v>
      </c>
      <c r="F17" s="57">
        <v>0</v>
      </c>
      <c r="G17" s="55">
        <v>0</v>
      </c>
      <c r="H17" s="56">
        <v>5</v>
      </c>
      <c r="I17" s="55">
        <v>3.9060000000000001</v>
      </c>
      <c r="J17" s="57">
        <v>20</v>
      </c>
      <c r="K17" s="55">
        <v>15.625</v>
      </c>
      <c r="L17" s="57">
        <v>100</v>
      </c>
      <c r="M17" s="55">
        <v>78.125</v>
      </c>
      <c r="N17" s="57">
        <v>0</v>
      </c>
      <c r="O17" s="55">
        <v>0</v>
      </c>
      <c r="P17" s="62">
        <v>2</v>
      </c>
      <c r="Q17" s="59">
        <v>1.5625</v>
      </c>
      <c r="R17" s="54">
        <v>1</v>
      </c>
      <c r="S17" s="59">
        <v>0.78100000000000003</v>
      </c>
      <c r="T17" s="54">
        <v>2</v>
      </c>
      <c r="U17" s="82">
        <v>1.5625</v>
      </c>
      <c r="V17" s="67">
        <v>3952</v>
      </c>
      <c r="W17" s="68">
        <v>100</v>
      </c>
      <c r="X17" s="69"/>
    </row>
    <row r="18" spans="1:24" s="20" customFormat="1" ht="15" customHeight="1" x14ac:dyDescent="0.2">
      <c r="A18" s="19" t="s">
        <v>17</v>
      </c>
      <c r="B18" s="21" t="s">
        <v>29</v>
      </c>
      <c r="C18" s="22">
        <f t="shared" si="0"/>
        <v>173</v>
      </c>
      <c r="D18" s="31">
        <v>0</v>
      </c>
      <c r="E18" s="24">
        <v>0</v>
      </c>
      <c r="F18" s="25">
        <v>1</v>
      </c>
      <c r="G18" s="24">
        <v>0.57799999999999996</v>
      </c>
      <c r="H18" s="25">
        <v>4</v>
      </c>
      <c r="I18" s="24">
        <v>2.3119999999999998</v>
      </c>
      <c r="J18" s="25">
        <v>154</v>
      </c>
      <c r="K18" s="24">
        <v>89.016999999999996</v>
      </c>
      <c r="L18" s="25">
        <v>13</v>
      </c>
      <c r="M18" s="24">
        <v>7.5140000000000002</v>
      </c>
      <c r="N18" s="25">
        <v>0</v>
      </c>
      <c r="O18" s="24">
        <v>0</v>
      </c>
      <c r="P18" s="26">
        <v>1</v>
      </c>
      <c r="Q18" s="27">
        <v>0.57799999999999996</v>
      </c>
      <c r="R18" s="31">
        <v>0</v>
      </c>
      <c r="S18" s="27">
        <v>0</v>
      </c>
      <c r="T18" s="23">
        <v>1</v>
      </c>
      <c r="U18" s="73">
        <v>0.57799999999999996</v>
      </c>
      <c r="V18" s="28">
        <v>2407</v>
      </c>
      <c r="W18" s="29">
        <v>100</v>
      </c>
      <c r="X18" s="70"/>
    </row>
    <row r="19" spans="1:24"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54">
        <v>0</v>
      </c>
      <c r="U19" s="82">
        <v>0</v>
      </c>
      <c r="V19" s="67">
        <v>290</v>
      </c>
      <c r="W19" s="68">
        <v>100</v>
      </c>
      <c r="X19" s="69"/>
    </row>
    <row r="20" spans="1:24" s="20" customFormat="1" ht="15" customHeight="1" x14ac:dyDescent="0.2">
      <c r="A20" s="19" t="s">
        <v>17</v>
      </c>
      <c r="B20" s="21" t="s">
        <v>32</v>
      </c>
      <c r="C20" s="33">
        <f t="shared" si="0"/>
        <v>9</v>
      </c>
      <c r="D20" s="31">
        <v>4</v>
      </c>
      <c r="E20" s="24">
        <v>44.444000000000003</v>
      </c>
      <c r="F20" s="30">
        <v>0</v>
      </c>
      <c r="G20" s="24">
        <v>0</v>
      </c>
      <c r="H20" s="25">
        <v>1</v>
      </c>
      <c r="I20" s="24">
        <v>11.111000000000001</v>
      </c>
      <c r="J20" s="30">
        <v>1</v>
      </c>
      <c r="K20" s="24">
        <v>11.111000000000001</v>
      </c>
      <c r="L20" s="30">
        <v>3</v>
      </c>
      <c r="M20" s="24">
        <v>33.332999999999998</v>
      </c>
      <c r="N20" s="30">
        <v>0</v>
      </c>
      <c r="O20" s="24">
        <v>0</v>
      </c>
      <c r="P20" s="26">
        <v>0</v>
      </c>
      <c r="Q20" s="27">
        <v>0</v>
      </c>
      <c r="R20" s="31">
        <v>1</v>
      </c>
      <c r="S20" s="27">
        <v>11.111000000000001</v>
      </c>
      <c r="T20" s="23">
        <v>1</v>
      </c>
      <c r="U20" s="73">
        <v>11.1111</v>
      </c>
      <c r="V20" s="28">
        <v>720</v>
      </c>
      <c r="W20" s="29">
        <v>100</v>
      </c>
      <c r="X20" s="70"/>
    </row>
    <row r="21" spans="1:24" s="20" customFormat="1" ht="15" customHeight="1" x14ac:dyDescent="0.2">
      <c r="A21" s="19" t="s">
        <v>17</v>
      </c>
      <c r="B21" s="61" t="s">
        <v>33</v>
      </c>
      <c r="C21" s="53">
        <f t="shared" si="0"/>
        <v>159</v>
      </c>
      <c r="D21" s="63">
        <v>1</v>
      </c>
      <c r="E21" s="55">
        <v>0.629</v>
      </c>
      <c r="F21" s="56">
        <v>4</v>
      </c>
      <c r="G21" s="55">
        <v>2.5156999999999998</v>
      </c>
      <c r="H21" s="57">
        <v>33</v>
      </c>
      <c r="I21" s="55">
        <v>20.754999999999999</v>
      </c>
      <c r="J21" s="56">
        <v>58</v>
      </c>
      <c r="K21" s="55">
        <v>36.478000000000002</v>
      </c>
      <c r="L21" s="56">
        <v>55</v>
      </c>
      <c r="M21" s="55">
        <v>34.591000000000001</v>
      </c>
      <c r="N21" s="56">
        <v>0</v>
      </c>
      <c r="O21" s="55">
        <v>0</v>
      </c>
      <c r="P21" s="62">
        <v>8</v>
      </c>
      <c r="Q21" s="59">
        <v>5.0313999999999997</v>
      </c>
      <c r="R21" s="54">
        <v>6</v>
      </c>
      <c r="S21" s="59">
        <v>3.774</v>
      </c>
      <c r="T21" s="63">
        <v>9</v>
      </c>
      <c r="U21" s="82">
        <v>5.6604000000000001</v>
      </c>
      <c r="V21" s="67">
        <v>4081</v>
      </c>
      <c r="W21" s="68">
        <v>99.706000000000003</v>
      </c>
      <c r="X21" s="69"/>
    </row>
    <row r="22" spans="1:24" s="20" customFormat="1" ht="15" customHeight="1" x14ac:dyDescent="0.2">
      <c r="A22" s="19" t="s">
        <v>17</v>
      </c>
      <c r="B22" s="21" t="s">
        <v>34</v>
      </c>
      <c r="C22" s="22">
        <f t="shared" si="0"/>
        <v>57</v>
      </c>
      <c r="D22" s="23">
        <v>0</v>
      </c>
      <c r="E22" s="24">
        <v>0</v>
      </c>
      <c r="F22" s="30">
        <v>0</v>
      </c>
      <c r="G22" s="24">
        <v>0</v>
      </c>
      <c r="H22" s="30">
        <v>2</v>
      </c>
      <c r="I22" s="24">
        <v>3.5089999999999999</v>
      </c>
      <c r="J22" s="25">
        <v>22</v>
      </c>
      <c r="K22" s="24">
        <v>38.595999999999997</v>
      </c>
      <c r="L22" s="25">
        <v>25</v>
      </c>
      <c r="M22" s="24">
        <v>43.86</v>
      </c>
      <c r="N22" s="25">
        <v>1</v>
      </c>
      <c r="O22" s="24">
        <v>1.7543899999999999</v>
      </c>
      <c r="P22" s="32">
        <v>7</v>
      </c>
      <c r="Q22" s="27">
        <v>12.2807</v>
      </c>
      <c r="R22" s="31">
        <v>0</v>
      </c>
      <c r="S22" s="27">
        <v>0</v>
      </c>
      <c r="T22" s="31">
        <v>5</v>
      </c>
      <c r="U22" s="73">
        <v>8.7719000000000005</v>
      </c>
      <c r="V22" s="28">
        <v>1879</v>
      </c>
      <c r="W22" s="29">
        <v>100</v>
      </c>
      <c r="X22" s="70"/>
    </row>
    <row r="23" spans="1:24" s="20" customFormat="1" ht="15" customHeight="1" x14ac:dyDescent="0.2">
      <c r="A23" s="19" t="s">
        <v>17</v>
      </c>
      <c r="B23" s="61" t="s">
        <v>31</v>
      </c>
      <c r="C23" s="53">
        <f t="shared" si="0"/>
        <v>6</v>
      </c>
      <c r="D23" s="54">
        <v>0</v>
      </c>
      <c r="E23" s="55">
        <v>0</v>
      </c>
      <c r="F23" s="56">
        <v>0</v>
      </c>
      <c r="G23" s="55">
        <v>0</v>
      </c>
      <c r="H23" s="56">
        <v>0</v>
      </c>
      <c r="I23" s="55">
        <v>0</v>
      </c>
      <c r="J23" s="56">
        <v>3</v>
      </c>
      <c r="K23" s="55">
        <v>50</v>
      </c>
      <c r="L23" s="56">
        <v>3</v>
      </c>
      <c r="M23" s="55">
        <v>50</v>
      </c>
      <c r="N23" s="56">
        <v>0</v>
      </c>
      <c r="O23" s="55">
        <v>0</v>
      </c>
      <c r="P23" s="62">
        <v>0</v>
      </c>
      <c r="Q23" s="59">
        <v>0</v>
      </c>
      <c r="R23" s="63">
        <v>0</v>
      </c>
      <c r="S23" s="59">
        <v>0</v>
      </c>
      <c r="T23" s="54">
        <v>0</v>
      </c>
      <c r="U23" s="82">
        <v>0</v>
      </c>
      <c r="V23" s="67">
        <v>1365</v>
      </c>
      <c r="W23" s="68">
        <v>100</v>
      </c>
      <c r="X23" s="69"/>
    </row>
    <row r="24" spans="1:24" s="20" customFormat="1" ht="15" customHeight="1" x14ac:dyDescent="0.2">
      <c r="A24" s="19" t="s">
        <v>17</v>
      </c>
      <c r="B24" s="21" t="s">
        <v>35</v>
      </c>
      <c r="C24" s="22">
        <f t="shared" si="0"/>
        <v>239</v>
      </c>
      <c r="D24" s="31">
        <v>3</v>
      </c>
      <c r="E24" s="24">
        <v>1.2549999999999999</v>
      </c>
      <c r="F24" s="25">
        <v>0</v>
      </c>
      <c r="G24" s="24">
        <v>0</v>
      </c>
      <c r="H24" s="30">
        <v>51</v>
      </c>
      <c r="I24" s="24">
        <v>21.338999999999999</v>
      </c>
      <c r="J24" s="25">
        <v>30</v>
      </c>
      <c r="K24" s="24">
        <v>12.552</v>
      </c>
      <c r="L24" s="25">
        <v>127</v>
      </c>
      <c r="M24" s="24">
        <v>53.137999999999998</v>
      </c>
      <c r="N24" s="25">
        <v>1</v>
      </c>
      <c r="O24" s="24">
        <v>0.41841</v>
      </c>
      <c r="P24" s="32">
        <v>27</v>
      </c>
      <c r="Q24" s="27">
        <v>11.2971</v>
      </c>
      <c r="R24" s="31">
        <v>2</v>
      </c>
      <c r="S24" s="27">
        <v>0.83699999999999997</v>
      </c>
      <c r="T24" s="23">
        <v>9</v>
      </c>
      <c r="U24" s="73">
        <v>3.7656999999999998</v>
      </c>
      <c r="V24" s="28">
        <v>1356</v>
      </c>
      <c r="W24" s="29">
        <v>100</v>
      </c>
      <c r="X24" s="70"/>
    </row>
    <row r="25" spans="1:24" s="20" customFormat="1" ht="15" customHeight="1" x14ac:dyDescent="0.2">
      <c r="A25" s="19" t="s">
        <v>17</v>
      </c>
      <c r="B25" s="61" t="s">
        <v>36</v>
      </c>
      <c r="C25" s="64">
        <f t="shared" si="0"/>
        <v>0</v>
      </c>
      <c r="D25" s="54">
        <v>0</v>
      </c>
      <c r="E25" s="55">
        <v>0</v>
      </c>
      <c r="F25" s="56">
        <v>0</v>
      </c>
      <c r="G25" s="55">
        <v>0</v>
      </c>
      <c r="H25" s="56">
        <v>0</v>
      </c>
      <c r="I25" s="55">
        <v>0</v>
      </c>
      <c r="J25" s="56">
        <v>0</v>
      </c>
      <c r="K25" s="55">
        <v>0</v>
      </c>
      <c r="L25" s="57">
        <v>0</v>
      </c>
      <c r="M25" s="55">
        <v>0</v>
      </c>
      <c r="N25" s="56">
        <v>0</v>
      </c>
      <c r="O25" s="55">
        <v>0</v>
      </c>
      <c r="P25" s="62">
        <v>0</v>
      </c>
      <c r="Q25" s="59">
        <v>0</v>
      </c>
      <c r="R25" s="54">
        <v>0</v>
      </c>
      <c r="S25" s="59">
        <v>0</v>
      </c>
      <c r="T25" s="54">
        <v>0</v>
      </c>
      <c r="U25" s="82">
        <v>0</v>
      </c>
      <c r="V25" s="67">
        <v>1407</v>
      </c>
      <c r="W25" s="68">
        <v>100</v>
      </c>
      <c r="X25" s="69"/>
    </row>
    <row r="26" spans="1:24" s="20" customFormat="1" ht="15" customHeight="1" x14ac:dyDescent="0.2">
      <c r="A26" s="19" t="s">
        <v>17</v>
      </c>
      <c r="B26" s="21" t="s">
        <v>37</v>
      </c>
      <c r="C26" s="22">
        <f t="shared" si="0"/>
        <v>3</v>
      </c>
      <c r="D26" s="23">
        <v>0</v>
      </c>
      <c r="E26" s="24">
        <v>0</v>
      </c>
      <c r="F26" s="30">
        <v>0</v>
      </c>
      <c r="G26" s="24">
        <v>0</v>
      </c>
      <c r="H26" s="30">
        <v>0</v>
      </c>
      <c r="I26" s="24">
        <v>0</v>
      </c>
      <c r="J26" s="25">
        <v>3</v>
      </c>
      <c r="K26" s="24">
        <v>100</v>
      </c>
      <c r="L26" s="25">
        <v>0</v>
      </c>
      <c r="M26" s="24">
        <v>0</v>
      </c>
      <c r="N26" s="30">
        <v>0</v>
      </c>
      <c r="O26" s="24">
        <v>0</v>
      </c>
      <c r="P26" s="32">
        <v>0</v>
      </c>
      <c r="Q26" s="27">
        <v>0</v>
      </c>
      <c r="R26" s="23">
        <v>0</v>
      </c>
      <c r="S26" s="27">
        <v>0</v>
      </c>
      <c r="T26" s="23">
        <v>0</v>
      </c>
      <c r="U26" s="73">
        <v>0</v>
      </c>
      <c r="V26" s="28">
        <v>1367</v>
      </c>
      <c r="W26" s="29">
        <v>100</v>
      </c>
      <c r="X26" s="70"/>
    </row>
    <row r="27" spans="1:24" s="20" customFormat="1" ht="15" customHeight="1" x14ac:dyDescent="0.2">
      <c r="A27" s="19" t="s">
        <v>17</v>
      </c>
      <c r="B27" s="61" t="s">
        <v>40</v>
      </c>
      <c r="C27" s="64">
        <f t="shared" si="0"/>
        <v>2</v>
      </c>
      <c r="D27" s="63">
        <v>0</v>
      </c>
      <c r="E27" s="55">
        <v>0</v>
      </c>
      <c r="F27" s="56">
        <v>0</v>
      </c>
      <c r="G27" s="55">
        <v>0</v>
      </c>
      <c r="H27" s="56">
        <v>0</v>
      </c>
      <c r="I27" s="55">
        <v>0</v>
      </c>
      <c r="J27" s="56">
        <v>0</v>
      </c>
      <c r="K27" s="55">
        <v>0</v>
      </c>
      <c r="L27" s="57">
        <v>2</v>
      </c>
      <c r="M27" s="55">
        <v>100</v>
      </c>
      <c r="N27" s="56">
        <v>0</v>
      </c>
      <c r="O27" s="55">
        <v>0</v>
      </c>
      <c r="P27" s="62">
        <v>0</v>
      </c>
      <c r="Q27" s="59">
        <v>0</v>
      </c>
      <c r="R27" s="63">
        <v>0</v>
      </c>
      <c r="S27" s="59">
        <v>0</v>
      </c>
      <c r="T27" s="54">
        <v>0</v>
      </c>
      <c r="U27" s="82">
        <v>0</v>
      </c>
      <c r="V27" s="67">
        <v>589</v>
      </c>
      <c r="W27" s="68">
        <v>100</v>
      </c>
      <c r="X27" s="69"/>
    </row>
    <row r="28" spans="1:24" s="20" customFormat="1" ht="15" customHeight="1" x14ac:dyDescent="0.2">
      <c r="A28" s="19" t="s">
        <v>17</v>
      </c>
      <c r="B28" s="21" t="s">
        <v>39</v>
      </c>
      <c r="C28" s="33">
        <f t="shared" si="0"/>
        <v>0</v>
      </c>
      <c r="D28" s="31">
        <v>0</v>
      </c>
      <c r="E28" s="24">
        <v>0</v>
      </c>
      <c r="F28" s="25">
        <v>0</v>
      </c>
      <c r="G28" s="24">
        <v>0</v>
      </c>
      <c r="H28" s="25">
        <v>0</v>
      </c>
      <c r="I28" s="24">
        <v>0</v>
      </c>
      <c r="J28" s="25">
        <v>0</v>
      </c>
      <c r="K28" s="24">
        <v>0</v>
      </c>
      <c r="L28" s="30">
        <v>0</v>
      </c>
      <c r="M28" s="24">
        <v>0</v>
      </c>
      <c r="N28" s="25">
        <v>0</v>
      </c>
      <c r="O28" s="24">
        <v>0</v>
      </c>
      <c r="P28" s="26">
        <v>0</v>
      </c>
      <c r="Q28" s="27">
        <v>0</v>
      </c>
      <c r="R28" s="23">
        <v>0</v>
      </c>
      <c r="S28" s="27">
        <v>0</v>
      </c>
      <c r="T28" s="31">
        <v>0</v>
      </c>
      <c r="U28" s="73">
        <v>0</v>
      </c>
      <c r="V28" s="28">
        <v>1434</v>
      </c>
      <c r="W28" s="29">
        <v>86.052999999999997</v>
      </c>
      <c r="X28" s="70"/>
    </row>
    <row r="29" spans="1:24" s="20" customFormat="1" ht="15" customHeight="1" x14ac:dyDescent="0.2">
      <c r="A29" s="19" t="s">
        <v>17</v>
      </c>
      <c r="B29" s="61" t="s">
        <v>38</v>
      </c>
      <c r="C29" s="53">
        <f t="shared" si="0"/>
        <v>17</v>
      </c>
      <c r="D29" s="54">
        <v>0</v>
      </c>
      <c r="E29" s="55">
        <v>0</v>
      </c>
      <c r="F29" s="56">
        <v>1</v>
      </c>
      <c r="G29" s="55">
        <v>5.8823999999999996</v>
      </c>
      <c r="H29" s="57">
        <v>5</v>
      </c>
      <c r="I29" s="55">
        <v>29.411999999999999</v>
      </c>
      <c r="J29" s="56">
        <v>8</v>
      </c>
      <c r="K29" s="55">
        <v>47.058999999999997</v>
      </c>
      <c r="L29" s="57">
        <v>2</v>
      </c>
      <c r="M29" s="55">
        <v>11.765000000000001</v>
      </c>
      <c r="N29" s="56">
        <v>0</v>
      </c>
      <c r="O29" s="55">
        <v>0</v>
      </c>
      <c r="P29" s="62">
        <v>1</v>
      </c>
      <c r="Q29" s="59">
        <v>5.8823999999999996</v>
      </c>
      <c r="R29" s="54">
        <v>1</v>
      </c>
      <c r="S29" s="59">
        <v>5.8819999999999997</v>
      </c>
      <c r="T29" s="54">
        <v>1</v>
      </c>
      <c r="U29" s="82">
        <v>5.8823999999999996</v>
      </c>
      <c r="V29" s="67">
        <v>1873</v>
      </c>
      <c r="W29" s="68">
        <v>100</v>
      </c>
      <c r="X29" s="69"/>
    </row>
    <row r="30" spans="1:24" s="20" customFormat="1" ht="15" customHeight="1" x14ac:dyDescent="0.2">
      <c r="A30" s="19" t="s">
        <v>17</v>
      </c>
      <c r="B30" s="21" t="s">
        <v>41</v>
      </c>
      <c r="C30" s="22">
        <f t="shared" si="0"/>
        <v>49</v>
      </c>
      <c r="D30" s="31">
        <v>4</v>
      </c>
      <c r="E30" s="24">
        <v>8.1630000000000003</v>
      </c>
      <c r="F30" s="30">
        <v>0</v>
      </c>
      <c r="G30" s="24">
        <v>0</v>
      </c>
      <c r="H30" s="25">
        <v>0</v>
      </c>
      <c r="I30" s="24">
        <v>0</v>
      </c>
      <c r="J30" s="25">
        <v>17</v>
      </c>
      <c r="K30" s="24">
        <v>34.694000000000003</v>
      </c>
      <c r="L30" s="25">
        <v>26</v>
      </c>
      <c r="M30" s="24">
        <v>53.061</v>
      </c>
      <c r="N30" s="25">
        <v>0</v>
      </c>
      <c r="O30" s="24">
        <v>0</v>
      </c>
      <c r="P30" s="26">
        <v>2</v>
      </c>
      <c r="Q30" s="27">
        <v>4.0815999999999999</v>
      </c>
      <c r="R30" s="23">
        <v>0</v>
      </c>
      <c r="S30" s="27">
        <v>0</v>
      </c>
      <c r="T30" s="31">
        <v>0</v>
      </c>
      <c r="U30" s="73">
        <v>0</v>
      </c>
      <c r="V30" s="28">
        <v>3616</v>
      </c>
      <c r="W30" s="29">
        <v>99.971999999999994</v>
      </c>
      <c r="X30" s="70"/>
    </row>
    <row r="31" spans="1:24" s="20" customFormat="1" ht="15" customHeight="1" x14ac:dyDescent="0.2">
      <c r="A31" s="19" t="s">
        <v>17</v>
      </c>
      <c r="B31" s="61" t="s">
        <v>42</v>
      </c>
      <c r="C31" s="64">
        <f t="shared" si="0"/>
        <v>7</v>
      </c>
      <c r="D31" s="54">
        <v>2</v>
      </c>
      <c r="E31" s="55">
        <v>28.571000000000002</v>
      </c>
      <c r="F31" s="57">
        <v>0</v>
      </c>
      <c r="G31" s="55">
        <v>0</v>
      </c>
      <c r="H31" s="56">
        <v>0</v>
      </c>
      <c r="I31" s="55">
        <v>0</v>
      </c>
      <c r="J31" s="57">
        <v>4</v>
      </c>
      <c r="K31" s="55">
        <v>57.143000000000001</v>
      </c>
      <c r="L31" s="56">
        <v>0</v>
      </c>
      <c r="M31" s="55">
        <v>0</v>
      </c>
      <c r="N31" s="56">
        <v>0</v>
      </c>
      <c r="O31" s="55">
        <v>0</v>
      </c>
      <c r="P31" s="58">
        <v>1</v>
      </c>
      <c r="Q31" s="59">
        <v>14.2857</v>
      </c>
      <c r="R31" s="54">
        <v>0</v>
      </c>
      <c r="S31" s="59">
        <v>0</v>
      </c>
      <c r="T31" s="63">
        <v>0</v>
      </c>
      <c r="U31" s="82">
        <v>0</v>
      </c>
      <c r="V31" s="67">
        <v>2170</v>
      </c>
      <c r="W31" s="68">
        <v>96.727999999999994</v>
      </c>
      <c r="X31" s="69"/>
    </row>
    <row r="32" spans="1:24" s="20" customFormat="1" ht="15" customHeight="1" x14ac:dyDescent="0.2">
      <c r="A32" s="19" t="s">
        <v>17</v>
      </c>
      <c r="B32" s="21" t="s">
        <v>44</v>
      </c>
      <c r="C32" s="22">
        <f t="shared" si="0"/>
        <v>84</v>
      </c>
      <c r="D32" s="23">
        <v>0</v>
      </c>
      <c r="E32" s="24">
        <v>0</v>
      </c>
      <c r="F32" s="25">
        <v>0</v>
      </c>
      <c r="G32" s="24">
        <v>0</v>
      </c>
      <c r="H32" s="25">
        <v>1</v>
      </c>
      <c r="I32" s="24">
        <v>1.19</v>
      </c>
      <c r="J32" s="25">
        <v>65</v>
      </c>
      <c r="K32" s="24">
        <v>77.381</v>
      </c>
      <c r="L32" s="30">
        <v>18</v>
      </c>
      <c r="M32" s="24">
        <v>21.428999999999998</v>
      </c>
      <c r="N32" s="30">
        <v>0</v>
      </c>
      <c r="O32" s="24">
        <v>0</v>
      </c>
      <c r="P32" s="32">
        <v>0</v>
      </c>
      <c r="Q32" s="27">
        <v>0</v>
      </c>
      <c r="R32" s="31">
        <v>0</v>
      </c>
      <c r="S32" s="27">
        <v>0</v>
      </c>
      <c r="T32" s="23">
        <v>0</v>
      </c>
      <c r="U32" s="73">
        <v>0</v>
      </c>
      <c r="V32" s="28">
        <v>978</v>
      </c>
      <c r="W32" s="29">
        <v>100</v>
      </c>
      <c r="X32" s="70"/>
    </row>
    <row r="33" spans="1:24" s="20" customFormat="1" ht="15" customHeight="1" x14ac:dyDescent="0.2">
      <c r="A33" s="19" t="s">
        <v>17</v>
      </c>
      <c r="B33" s="61" t="s">
        <v>43</v>
      </c>
      <c r="C33" s="53">
        <f t="shared" si="0"/>
        <v>49</v>
      </c>
      <c r="D33" s="63">
        <v>2</v>
      </c>
      <c r="E33" s="55">
        <v>4.0819999999999999</v>
      </c>
      <c r="F33" s="56">
        <v>0</v>
      </c>
      <c r="G33" s="55">
        <v>0</v>
      </c>
      <c r="H33" s="57">
        <v>0</v>
      </c>
      <c r="I33" s="55">
        <v>0</v>
      </c>
      <c r="J33" s="56">
        <v>30</v>
      </c>
      <c r="K33" s="55">
        <v>61.223999999999997</v>
      </c>
      <c r="L33" s="56">
        <v>14</v>
      </c>
      <c r="M33" s="55">
        <v>28.571000000000002</v>
      </c>
      <c r="N33" s="57">
        <v>0</v>
      </c>
      <c r="O33" s="55">
        <v>0</v>
      </c>
      <c r="P33" s="62">
        <v>3</v>
      </c>
      <c r="Q33" s="59">
        <v>6.1223999999999998</v>
      </c>
      <c r="R33" s="63">
        <v>0</v>
      </c>
      <c r="S33" s="59">
        <v>0</v>
      </c>
      <c r="T33" s="63">
        <v>0</v>
      </c>
      <c r="U33" s="82">
        <v>0</v>
      </c>
      <c r="V33" s="67">
        <v>2372</v>
      </c>
      <c r="W33" s="68">
        <v>100</v>
      </c>
      <c r="X33" s="69"/>
    </row>
    <row r="34" spans="1:24" s="20" customFormat="1" ht="15" customHeight="1" x14ac:dyDescent="0.2">
      <c r="A34" s="19" t="s">
        <v>17</v>
      </c>
      <c r="B34" s="21" t="s">
        <v>45</v>
      </c>
      <c r="C34" s="33">
        <f t="shared" si="0"/>
        <v>3</v>
      </c>
      <c r="D34" s="23">
        <v>1</v>
      </c>
      <c r="E34" s="24">
        <v>33.332999999999998</v>
      </c>
      <c r="F34" s="25">
        <v>0</v>
      </c>
      <c r="G34" s="24">
        <v>0</v>
      </c>
      <c r="H34" s="30">
        <v>0</v>
      </c>
      <c r="I34" s="24">
        <v>0</v>
      </c>
      <c r="J34" s="25">
        <v>0</v>
      </c>
      <c r="K34" s="24">
        <v>0</v>
      </c>
      <c r="L34" s="30">
        <v>2</v>
      </c>
      <c r="M34" s="24">
        <v>66.667000000000002</v>
      </c>
      <c r="N34" s="30">
        <v>0</v>
      </c>
      <c r="O34" s="24">
        <v>0</v>
      </c>
      <c r="P34" s="26">
        <v>0</v>
      </c>
      <c r="Q34" s="27">
        <v>0</v>
      </c>
      <c r="R34" s="31">
        <v>0</v>
      </c>
      <c r="S34" s="27">
        <v>0</v>
      </c>
      <c r="T34" s="31">
        <v>0</v>
      </c>
      <c r="U34" s="73">
        <v>0</v>
      </c>
      <c r="V34" s="28">
        <v>825</v>
      </c>
      <c r="W34" s="29">
        <v>100</v>
      </c>
      <c r="X34" s="70"/>
    </row>
    <row r="35" spans="1:24" s="20" customFormat="1" ht="15" customHeight="1" x14ac:dyDescent="0.2">
      <c r="A35" s="19" t="s">
        <v>17</v>
      </c>
      <c r="B35" s="61" t="s">
        <v>48</v>
      </c>
      <c r="C35" s="64">
        <f t="shared" si="0"/>
        <v>23</v>
      </c>
      <c r="D35" s="63">
        <v>2</v>
      </c>
      <c r="E35" s="55">
        <v>8.6959999999999997</v>
      </c>
      <c r="F35" s="56">
        <v>0</v>
      </c>
      <c r="G35" s="55">
        <v>0</v>
      </c>
      <c r="H35" s="57">
        <v>6</v>
      </c>
      <c r="I35" s="55">
        <v>26.087</v>
      </c>
      <c r="J35" s="56">
        <v>12</v>
      </c>
      <c r="K35" s="55">
        <v>52.173999999999999</v>
      </c>
      <c r="L35" s="57">
        <v>3</v>
      </c>
      <c r="M35" s="55">
        <v>13.042999999999999</v>
      </c>
      <c r="N35" s="56">
        <v>0</v>
      </c>
      <c r="O35" s="55">
        <v>0</v>
      </c>
      <c r="P35" s="62">
        <v>0</v>
      </c>
      <c r="Q35" s="59">
        <v>0</v>
      </c>
      <c r="R35" s="63">
        <v>0</v>
      </c>
      <c r="S35" s="59">
        <v>0</v>
      </c>
      <c r="T35" s="63">
        <v>2</v>
      </c>
      <c r="U35" s="82">
        <v>8.6957000000000004</v>
      </c>
      <c r="V35" s="67">
        <v>1064</v>
      </c>
      <c r="W35" s="68">
        <v>100</v>
      </c>
      <c r="X35" s="69"/>
    </row>
    <row r="36" spans="1:24" s="20" customFormat="1" ht="15" customHeight="1" x14ac:dyDescent="0.2">
      <c r="A36" s="19" t="s">
        <v>17</v>
      </c>
      <c r="B36" s="21" t="s">
        <v>52</v>
      </c>
      <c r="C36" s="33">
        <f t="shared" si="0"/>
        <v>7</v>
      </c>
      <c r="D36" s="31">
        <v>1</v>
      </c>
      <c r="E36" s="24">
        <v>14.286</v>
      </c>
      <c r="F36" s="25">
        <v>0</v>
      </c>
      <c r="G36" s="24">
        <v>0</v>
      </c>
      <c r="H36" s="25">
        <v>1</v>
      </c>
      <c r="I36" s="24">
        <v>14.286</v>
      </c>
      <c r="J36" s="30">
        <v>0</v>
      </c>
      <c r="K36" s="24">
        <v>0</v>
      </c>
      <c r="L36" s="30">
        <v>5</v>
      </c>
      <c r="M36" s="24">
        <v>71.429000000000002</v>
      </c>
      <c r="N36" s="25">
        <v>0</v>
      </c>
      <c r="O36" s="24">
        <v>0</v>
      </c>
      <c r="P36" s="32">
        <v>0</v>
      </c>
      <c r="Q36" s="27">
        <v>0</v>
      </c>
      <c r="R36" s="31">
        <v>0</v>
      </c>
      <c r="S36" s="27">
        <v>0</v>
      </c>
      <c r="T36" s="23">
        <v>0</v>
      </c>
      <c r="U36" s="73">
        <v>0</v>
      </c>
      <c r="V36" s="28">
        <v>658</v>
      </c>
      <c r="W36" s="29">
        <v>100</v>
      </c>
      <c r="X36" s="70"/>
    </row>
    <row r="37" spans="1:24" s="20" customFormat="1" ht="15" customHeight="1" x14ac:dyDescent="0.2">
      <c r="A37" s="19" t="s">
        <v>17</v>
      </c>
      <c r="B37" s="61" t="s">
        <v>49</v>
      </c>
      <c r="C37" s="53">
        <f t="shared" si="0"/>
        <v>0</v>
      </c>
      <c r="D37" s="54">
        <v>0</v>
      </c>
      <c r="E37" s="55">
        <v>0</v>
      </c>
      <c r="F37" s="56">
        <v>0</v>
      </c>
      <c r="G37" s="55">
        <v>0</v>
      </c>
      <c r="H37" s="56">
        <v>0</v>
      </c>
      <c r="I37" s="55">
        <v>0</v>
      </c>
      <c r="J37" s="56">
        <v>0</v>
      </c>
      <c r="K37" s="55">
        <v>0</v>
      </c>
      <c r="L37" s="56">
        <v>0</v>
      </c>
      <c r="M37" s="55">
        <v>0</v>
      </c>
      <c r="N37" s="57">
        <v>0</v>
      </c>
      <c r="O37" s="55">
        <v>0</v>
      </c>
      <c r="P37" s="62">
        <v>0</v>
      </c>
      <c r="Q37" s="59">
        <v>0</v>
      </c>
      <c r="R37" s="63">
        <v>0</v>
      </c>
      <c r="S37" s="59">
        <v>0</v>
      </c>
      <c r="T37" s="54">
        <v>0</v>
      </c>
      <c r="U37" s="82">
        <v>0</v>
      </c>
      <c r="V37" s="67">
        <v>483</v>
      </c>
      <c r="W37" s="68">
        <v>100</v>
      </c>
      <c r="X37" s="69"/>
    </row>
    <row r="38" spans="1:24" s="20" customFormat="1" ht="15" customHeight="1" x14ac:dyDescent="0.2">
      <c r="A38" s="19" t="s">
        <v>17</v>
      </c>
      <c r="B38" s="21" t="s">
        <v>50</v>
      </c>
      <c r="C38" s="22">
        <f t="shared" si="0"/>
        <v>6</v>
      </c>
      <c r="D38" s="23">
        <v>0</v>
      </c>
      <c r="E38" s="24">
        <v>0</v>
      </c>
      <c r="F38" s="25">
        <v>1</v>
      </c>
      <c r="G38" s="24">
        <v>16.666699999999999</v>
      </c>
      <c r="H38" s="25">
        <v>2</v>
      </c>
      <c r="I38" s="24">
        <v>33.332999999999998</v>
      </c>
      <c r="J38" s="25">
        <v>3</v>
      </c>
      <c r="K38" s="24">
        <v>50</v>
      </c>
      <c r="L38" s="25">
        <v>0</v>
      </c>
      <c r="M38" s="24">
        <v>0</v>
      </c>
      <c r="N38" s="25">
        <v>0</v>
      </c>
      <c r="O38" s="24">
        <v>0</v>
      </c>
      <c r="P38" s="26">
        <v>0</v>
      </c>
      <c r="Q38" s="27">
        <v>0</v>
      </c>
      <c r="R38" s="31">
        <v>0</v>
      </c>
      <c r="S38" s="27">
        <v>0</v>
      </c>
      <c r="T38" s="23">
        <v>0</v>
      </c>
      <c r="U38" s="73">
        <v>0</v>
      </c>
      <c r="V38" s="28">
        <v>2577</v>
      </c>
      <c r="W38" s="29">
        <v>100</v>
      </c>
      <c r="X38" s="70"/>
    </row>
    <row r="39" spans="1:24" s="20" customFormat="1" ht="15" customHeight="1" x14ac:dyDescent="0.2">
      <c r="A39" s="19" t="s">
        <v>17</v>
      </c>
      <c r="B39" s="61" t="s">
        <v>51</v>
      </c>
      <c r="C39" s="53">
        <f t="shared" si="0"/>
        <v>7</v>
      </c>
      <c r="D39" s="63">
        <v>7</v>
      </c>
      <c r="E39" s="55">
        <v>100</v>
      </c>
      <c r="F39" s="56">
        <v>0</v>
      </c>
      <c r="G39" s="55">
        <v>0</v>
      </c>
      <c r="H39" s="57">
        <v>0</v>
      </c>
      <c r="I39" s="55">
        <v>0</v>
      </c>
      <c r="J39" s="56">
        <v>0</v>
      </c>
      <c r="K39" s="55">
        <v>0</v>
      </c>
      <c r="L39" s="57">
        <v>0</v>
      </c>
      <c r="M39" s="55">
        <v>0</v>
      </c>
      <c r="N39" s="56">
        <v>0</v>
      </c>
      <c r="O39" s="55">
        <v>0</v>
      </c>
      <c r="P39" s="62">
        <v>0</v>
      </c>
      <c r="Q39" s="59">
        <v>0</v>
      </c>
      <c r="R39" s="54">
        <v>1</v>
      </c>
      <c r="S39" s="59">
        <v>14.286</v>
      </c>
      <c r="T39" s="54">
        <v>0</v>
      </c>
      <c r="U39" s="82">
        <v>0</v>
      </c>
      <c r="V39" s="67">
        <v>880</v>
      </c>
      <c r="W39" s="68">
        <v>100</v>
      </c>
      <c r="X39" s="69"/>
    </row>
    <row r="40" spans="1:24" s="20" customFormat="1" ht="15" customHeight="1" x14ac:dyDescent="0.2">
      <c r="A40" s="19" t="s">
        <v>17</v>
      </c>
      <c r="B40" s="21" t="s">
        <v>53</v>
      </c>
      <c r="C40" s="33">
        <f t="shared" si="0"/>
        <v>3</v>
      </c>
      <c r="D40" s="23">
        <v>0</v>
      </c>
      <c r="E40" s="24">
        <v>0</v>
      </c>
      <c r="F40" s="25">
        <v>0</v>
      </c>
      <c r="G40" s="24">
        <v>0</v>
      </c>
      <c r="H40" s="25">
        <v>0</v>
      </c>
      <c r="I40" s="24">
        <v>0</v>
      </c>
      <c r="J40" s="30">
        <v>1</v>
      </c>
      <c r="K40" s="24">
        <v>33.332999999999998</v>
      </c>
      <c r="L40" s="30">
        <v>2</v>
      </c>
      <c r="M40" s="24">
        <v>66.667000000000002</v>
      </c>
      <c r="N40" s="25">
        <v>0</v>
      </c>
      <c r="O40" s="24">
        <v>0</v>
      </c>
      <c r="P40" s="26">
        <v>0</v>
      </c>
      <c r="Q40" s="27">
        <v>0</v>
      </c>
      <c r="R40" s="31">
        <v>0</v>
      </c>
      <c r="S40" s="27">
        <v>0</v>
      </c>
      <c r="T40" s="23">
        <v>0</v>
      </c>
      <c r="U40" s="73">
        <v>0</v>
      </c>
      <c r="V40" s="28">
        <v>4916</v>
      </c>
      <c r="W40" s="29">
        <v>66.700999999999993</v>
      </c>
      <c r="X40" s="20" t="s">
        <v>71</v>
      </c>
    </row>
    <row r="41" spans="1:24" s="20" customFormat="1" ht="15" customHeight="1" x14ac:dyDescent="0.2">
      <c r="A41" s="19" t="s">
        <v>17</v>
      </c>
      <c r="B41" s="61" t="s">
        <v>46</v>
      </c>
      <c r="C41" s="53">
        <f t="shared" si="0"/>
        <v>1</v>
      </c>
      <c r="D41" s="63">
        <v>0</v>
      </c>
      <c r="E41" s="55">
        <v>0</v>
      </c>
      <c r="F41" s="56">
        <v>0</v>
      </c>
      <c r="G41" s="55">
        <v>0</v>
      </c>
      <c r="H41" s="56">
        <v>0</v>
      </c>
      <c r="I41" s="55">
        <v>0</v>
      </c>
      <c r="J41" s="56">
        <v>1</v>
      </c>
      <c r="K41" s="55">
        <v>100</v>
      </c>
      <c r="L41" s="57">
        <v>0</v>
      </c>
      <c r="M41" s="55">
        <v>0</v>
      </c>
      <c r="N41" s="57">
        <v>0</v>
      </c>
      <c r="O41" s="55">
        <v>0</v>
      </c>
      <c r="P41" s="58">
        <v>0</v>
      </c>
      <c r="Q41" s="59">
        <v>0</v>
      </c>
      <c r="R41" s="54">
        <v>0</v>
      </c>
      <c r="S41" s="59">
        <v>0</v>
      </c>
      <c r="T41" s="63">
        <v>0</v>
      </c>
      <c r="U41" s="82">
        <v>0</v>
      </c>
      <c r="V41" s="67">
        <v>2618</v>
      </c>
      <c r="W41" s="68">
        <v>100</v>
      </c>
      <c r="X41" s="69"/>
    </row>
    <row r="42" spans="1:24" s="20" customFormat="1" ht="15" customHeight="1" x14ac:dyDescent="0.2">
      <c r="A42" s="19" t="s">
        <v>17</v>
      </c>
      <c r="B42" s="21" t="s">
        <v>47</v>
      </c>
      <c r="C42" s="33">
        <f t="shared" si="0"/>
        <v>2</v>
      </c>
      <c r="D42" s="23">
        <v>0</v>
      </c>
      <c r="E42" s="24">
        <v>0</v>
      </c>
      <c r="F42" s="25">
        <v>0</v>
      </c>
      <c r="G42" s="24">
        <v>0</v>
      </c>
      <c r="H42" s="25">
        <v>0</v>
      </c>
      <c r="I42" s="24">
        <v>0</v>
      </c>
      <c r="J42" s="30">
        <v>0</v>
      </c>
      <c r="K42" s="24">
        <v>0</v>
      </c>
      <c r="L42" s="30">
        <v>2</v>
      </c>
      <c r="M42" s="24">
        <v>100</v>
      </c>
      <c r="N42" s="30">
        <v>0</v>
      </c>
      <c r="O42" s="24">
        <v>0</v>
      </c>
      <c r="P42" s="26">
        <v>0</v>
      </c>
      <c r="Q42" s="27">
        <v>0</v>
      </c>
      <c r="R42" s="31">
        <v>0</v>
      </c>
      <c r="S42" s="27">
        <v>0</v>
      </c>
      <c r="T42" s="23">
        <v>0</v>
      </c>
      <c r="U42" s="73">
        <v>0</v>
      </c>
      <c r="V42" s="28">
        <v>481</v>
      </c>
      <c r="W42" s="29">
        <v>100</v>
      </c>
      <c r="X42" s="70"/>
    </row>
    <row r="43" spans="1:24" s="20" customFormat="1" ht="15" customHeight="1" x14ac:dyDescent="0.2">
      <c r="A43" s="19" t="s">
        <v>17</v>
      </c>
      <c r="B43" s="61" t="s">
        <v>54</v>
      </c>
      <c r="C43" s="53">
        <f t="shared" si="0"/>
        <v>51</v>
      </c>
      <c r="D43" s="54">
        <v>0</v>
      </c>
      <c r="E43" s="55">
        <v>0</v>
      </c>
      <c r="F43" s="56">
        <v>0</v>
      </c>
      <c r="G43" s="55">
        <v>0</v>
      </c>
      <c r="H43" s="57">
        <v>0</v>
      </c>
      <c r="I43" s="55">
        <v>0</v>
      </c>
      <c r="J43" s="56">
        <v>34</v>
      </c>
      <c r="K43" s="55">
        <v>66.667000000000002</v>
      </c>
      <c r="L43" s="56">
        <v>16</v>
      </c>
      <c r="M43" s="55">
        <v>31.373000000000001</v>
      </c>
      <c r="N43" s="56">
        <v>0</v>
      </c>
      <c r="O43" s="55">
        <v>0</v>
      </c>
      <c r="P43" s="58">
        <v>1</v>
      </c>
      <c r="Q43" s="59">
        <v>1.9608000000000001</v>
      </c>
      <c r="R43" s="63">
        <v>0</v>
      </c>
      <c r="S43" s="59">
        <v>0</v>
      </c>
      <c r="T43" s="63">
        <v>0</v>
      </c>
      <c r="U43" s="82">
        <v>0</v>
      </c>
      <c r="V43" s="67">
        <v>3631</v>
      </c>
      <c r="W43" s="68">
        <v>100</v>
      </c>
      <c r="X43" s="69"/>
    </row>
    <row r="44" spans="1:24" s="20" customFormat="1" ht="15" customHeight="1" x14ac:dyDescent="0.2">
      <c r="A44" s="19" t="s">
        <v>17</v>
      </c>
      <c r="B44" s="21" t="s">
        <v>55</v>
      </c>
      <c r="C44" s="22">
        <f t="shared" si="0"/>
        <v>20</v>
      </c>
      <c r="D44" s="23">
        <v>4</v>
      </c>
      <c r="E44" s="24">
        <v>20</v>
      </c>
      <c r="F44" s="30">
        <v>0</v>
      </c>
      <c r="G44" s="24">
        <v>0</v>
      </c>
      <c r="H44" s="25">
        <v>3</v>
      </c>
      <c r="I44" s="24">
        <v>15</v>
      </c>
      <c r="J44" s="25">
        <v>4</v>
      </c>
      <c r="K44" s="24">
        <v>20</v>
      </c>
      <c r="L44" s="25">
        <v>8</v>
      </c>
      <c r="M44" s="24">
        <v>40</v>
      </c>
      <c r="N44" s="30">
        <v>0</v>
      </c>
      <c r="O44" s="24">
        <v>0</v>
      </c>
      <c r="P44" s="32">
        <v>1</v>
      </c>
      <c r="Q44" s="27">
        <v>5</v>
      </c>
      <c r="R44" s="31">
        <v>0</v>
      </c>
      <c r="S44" s="27">
        <v>0</v>
      </c>
      <c r="T44" s="31">
        <v>1</v>
      </c>
      <c r="U44" s="73">
        <v>5</v>
      </c>
      <c r="V44" s="28">
        <v>1815</v>
      </c>
      <c r="W44" s="29">
        <v>100</v>
      </c>
      <c r="X44" s="70"/>
    </row>
    <row r="45" spans="1:24" s="20" customFormat="1" ht="15" customHeight="1" x14ac:dyDescent="0.2">
      <c r="A45" s="19" t="s">
        <v>17</v>
      </c>
      <c r="B45" s="61" t="s">
        <v>56</v>
      </c>
      <c r="C45" s="53">
        <f t="shared" si="0"/>
        <v>0</v>
      </c>
      <c r="D45" s="63">
        <v>0</v>
      </c>
      <c r="E45" s="55">
        <v>0</v>
      </c>
      <c r="F45" s="56">
        <v>0</v>
      </c>
      <c r="G45" s="55">
        <v>0</v>
      </c>
      <c r="H45" s="57">
        <v>0</v>
      </c>
      <c r="I45" s="55">
        <v>0</v>
      </c>
      <c r="J45" s="56">
        <v>0</v>
      </c>
      <c r="K45" s="55">
        <v>0</v>
      </c>
      <c r="L45" s="57">
        <v>0</v>
      </c>
      <c r="M45" s="55">
        <v>0</v>
      </c>
      <c r="N45" s="56">
        <v>0</v>
      </c>
      <c r="O45" s="55">
        <v>0</v>
      </c>
      <c r="P45" s="58">
        <v>0</v>
      </c>
      <c r="Q45" s="59">
        <v>0</v>
      </c>
      <c r="R45" s="54">
        <v>0</v>
      </c>
      <c r="S45" s="59">
        <v>0</v>
      </c>
      <c r="T45" s="63">
        <v>0</v>
      </c>
      <c r="U45" s="82">
        <v>0</v>
      </c>
      <c r="V45" s="67">
        <v>1283</v>
      </c>
      <c r="W45" s="68">
        <v>100</v>
      </c>
      <c r="X45" s="69"/>
    </row>
    <row r="46" spans="1:24" s="20" customFormat="1" ht="15" customHeight="1" x14ac:dyDescent="0.2">
      <c r="A46" s="19" t="s">
        <v>17</v>
      </c>
      <c r="B46" s="21" t="s">
        <v>57</v>
      </c>
      <c r="C46" s="22">
        <f t="shared" si="0"/>
        <v>13</v>
      </c>
      <c r="D46" s="23">
        <v>0</v>
      </c>
      <c r="E46" s="24">
        <v>0</v>
      </c>
      <c r="F46" s="25">
        <v>0</v>
      </c>
      <c r="G46" s="24">
        <v>0</v>
      </c>
      <c r="H46" s="25">
        <v>0</v>
      </c>
      <c r="I46" s="24">
        <v>0</v>
      </c>
      <c r="J46" s="25">
        <v>13</v>
      </c>
      <c r="K46" s="24">
        <v>100</v>
      </c>
      <c r="L46" s="30">
        <v>0</v>
      </c>
      <c r="M46" s="24">
        <v>0</v>
      </c>
      <c r="N46" s="30">
        <v>0</v>
      </c>
      <c r="O46" s="24">
        <v>0</v>
      </c>
      <c r="P46" s="32">
        <v>0</v>
      </c>
      <c r="Q46" s="27">
        <v>0</v>
      </c>
      <c r="R46" s="23">
        <v>0</v>
      </c>
      <c r="S46" s="27">
        <v>0</v>
      </c>
      <c r="T46" s="23">
        <v>0</v>
      </c>
      <c r="U46" s="73">
        <v>0</v>
      </c>
      <c r="V46" s="28">
        <v>3027</v>
      </c>
      <c r="W46" s="29">
        <v>92.798000000000002</v>
      </c>
      <c r="X46" s="70"/>
    </row>
    <row r="47" spans="1:24"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54">
        <v>0</v>
      </c>
      <c r="U47" s="82">
        <v>0</v>
      </c>
      <c r="V47" s="67">
        <v>308</v>
      </c>
      <c r="W47" s="68">
        <v>100</v>
      </c>
      <c r="X47" s="69"/>
    </row>
    <row r="48" spans="1:24" s="20" customFormat="1" ht="15" customHeight="1" x14ac:dyDescent="0.2">
      <c r="A48" s="19" t="s">
        <v>17</v>
      </c>
      <c r="B48" s="21" t="s">
        <v>59</v>
      </c>
      <c r="C48" s="22">
        <f t="shared" si="0"/>
        <v>82</v>
      </c>
      <c r="D48" s="31">
        <v>0</v>
      </c>
      <c r="E48" s="24">
        <v>0</v>
      </c>
      <c r="F48" s="25">
        <v>0</v>
      </c>
      <c r="G48" s="24">
        <v>0</v>
      </c>
      <c r="H48" s="30">
        <v>0</v>
      </c>
      <c r="I48" s="24">
        <v>0</v>
      </c>
      <c r="J48" s="25">
        <v>57</v>
      </c>
      <c r="K48" s="24">
        <v>69.512</v>
      </c>
      <c r="L48" s="25">
        <v>25</v>
      </c>
      <c r="M48" s="24">
        <v>30.488</v>
      </c>
      <c r="N48" s="30">
        <v>0</v>
      </c>
      <c r="O48" s="24">
        <v>0</v>
      </c>
      <c r="P48" s="32">
        <v>0</v>
      </c>
      <c r="Q48" s="27">
        <v>0</v>
      </c>
      <c r="R48" s="31">
        <v>2</v>
      </c>
      <c r="S48" s="27">
        <v>2.4390000000000001</v>
      </c>
      <c r="T48" s="31">
        <v>1</v>
      </c>
      <c r="U48" s="73">
        <v>1.2195</v>
      </c>
      <c r="V48" s="28">
        <v>1236</v>
      </c>
      <c r="W48" s="29">
        <v>100</v>
      </c>
      <c r="X48" s="70"/>
    </row>
    <row r="49" spans="1:25" s="20" customFormat="1" ht="15" customHeight="1" x14ac:dyDescent="0.2">
      <c r="A49" s="19" t="s">
        <v>17</v>
      </c>
      <c r="B49" s="61" t="s">
        <v>60</v>
      </c>
      <c r="C49" s="64">
        <f t="shared" si="0"/>
        <v>13</v>
      </c>
      <c r="D49" s="54">
        <v>11</v>
      </c>
      <c r="E49" s="55">
        <v>84.614999999999995</v>
      </c>
      <c r="F49" s="56">
        <v>0</v>
      </c>
      <c r="G49" s="55">
        <v>0</v>
      </c>
      <c r="H49" s="56">
        <v>0</v>
      </c>
      <c r="I49" s="55">
        <v>0</v>
      </c>
      <c r="J49" s="56">
        <v>0</v>
      </c>
      <c r="K49" s="55">
        <v>0</v>
      </c>
      <c r="L49" s="57">
        <v>1</v>
      </c>
      <c r="M49" s="55">
        <v>7.6920000000000002</v>
      </c>
      <c r="N49" s="57">
        <v>0</v>
      </c>
      <c r="O49" s="55">
        <v>0</v>
      </c>
      <c r="P49" s="58">
        <v>1</v>
      </c>
      <c r="Q49" s="59">
        <v>7.6923000000000004</v>
      </c>
      <c r="R49" s="63">
        <v>0</v>
      </c>
      <c r="S49" s="59">
        <v>0</v>
      </c>
      <c r="T49" s="63">
        <v>0</v>
      </c>
      <c r="U49" s="82">
        <v>0</v>
      </c>
      <c r="V49" s="67">
        <v>688</v>
      </c>
      <c r="W49" s="68">
        <v>100</v>
      </c>
      <c r="X49" s="69"/>
    </row>
    <row r="50" spans="1:25" s="20" customFormat="1" ht="15" customHeight="1" x14ac:dyDescent="0.2">
      <c r="A50" s="19" t="s">
        <v>17</v>
      </c>
      <c r="B50" s="21" t="s">
        <v>61</v>
      </c>
      <c r="C50" s="22">
        <f t="shared" si="0"/>
        <v>45</v>
      </c>
      <c r="D50" s="23">
        <v>0</v>
      </c>
      <c r="E50" s="24">
        <v>0</v>
      </c>
      <c r="F50" s="25">
        <v>0</v>
      </c>
      <c r="G50" s="24">
        <v>0</v>
      </c>
      <c r="H50" s="30">
        <v>1</v>
      </c>
      <c r="I50" s="24">
        <v>2.222</v>
      </c>
      <c r="J50" s="25">
        <v>10</v>
      </c>
      <c r="K50" s="24">
        <v>22.222000000000001</v>
      </c>
      <c r="L50" s="25">
        <v>34</v>
      </c>
      <c r="M50" s="24">
        <v>75.555999999999997</v>
      </c>
      <c r="N50" s="30">
        <v>0</v>
      </c>
      <c r="O50" s="24">
        <v>0</v>
      </c>
      <c r="P50" s="32">
        <v>0</v>
      </c>
      <c r="Q50" s="27">
        <v>0</v>
      </c>
      <c r="R50" s="23">
        <v>0</v>
      </c>
      <c r="S50" s="27">
        <v>0</v>
      </c>
      <c r="T50" s="23">
        <v>0</v>
      </c>
      <c r="U50" s="73">
        <v>0</v>
      </c>
      <c r="V50" s="28">
        <v>1818</v>
      </c>
      <c r="W50" s="29">
        <v>100</v>
      </c>
      <c r="X50" s="70"/>
    </row>
    <row r="51" spans="1:25" s="20" customFormat="1" ht="15" customHeight="1" x14ac:dyDescent="0.2">
      <c r="A51" s="19" t="s">
        <v>17</v>
      </c>
      <c r="B51" s="61" t="s">
        <v>62</v>
      </c>
      <c r="C51" s="53">
        <f t="shared" si="0"/>
        <v>1571</v>
      </c>
      <c r="D51" s="54">
        <v>5</v>
      </c>
      <c r="E51" s="55">
        <v>0.318</v>
      </c>
      <c r="F51" s="57">
        <v>5</v>
      </c>
      <c r="G51" s="55">
        <v>0.31830000000000003</v>
      </c>
      <c r="H51" s="56">
        <v>1076</v>
      </c>
      <c r="I51" s="55">
        <v>68.491</v>
      </c>
      <c r="J51" s="56">
        <v>259</v>
      </c>
      <c r="K51" s="55">
        <v>16.486000000000001</v>
      </c>
      <c r="L51" s="56">
        <v>209</v>
      </c>
      <c r="M51" s="55">
        <v>13.304</v>
      </c>
      <c r="N51" s="57">
        <v>0</v>
      </c>
      <c r="O51" s="55">
        <v>0</v>
      </c>
      <c r="P51" s="58">
        <v>17</v>
      </c>
      <c r="Q51" s="59">
        <v>1.0821000000000001</v>
      </c>
      <c r="R51" s="54">
        <v>137</v>
      </c>
      <c r="S51" s="59">
        <v>8.7210000000000001</v>
      </c>
      <c r="T51" s="54">
        <v>275</v>
      </c>
      <c r="U51" s="82">
        <v>17.504799999999999</v>
      </c>
      <c r="V51" s="67">
        <v>8616</v>
      </c>
      <c r="W51" s="68">
        <v>100</v>
      </c>
      <c r="X51" s="69"/>
    </row>
    <row r="52" spans="1:25" s="20" customFormat="1" ht="15" customHeight="1" x14ac:dyDescent="0.2">
      <c r="A52" s="19" t="s">
        <v>17</v>
      </c>
      <c r="B52" s="21" t="s">
        <v>63</v>
      </c>
      <c r="C52" s="22">
        <f t="shared" si="0"/>
        <v>6</v>
      </c>
      <c r="D52" s="31">
        <v>0</v>
      </c>
      <c r="E52" s="24">
        <v>0</v>
      </c>
      <c r="F52" s="25">
        <v>0</v>
      </c>
      <c r="G52" s="24">
        <v>0</v>
      </c>
      <c r="H52" s="30">
        <v>3</v>
      </c>
      <c r="I52" s="24">
        <v>50</v>
      </c>
      <c r="J52" s="30">
        <v>0</v>
      </c>
      <c r="K52" s="24">
        <v>0</v>
      </c>
      <c r="L52" s="25">
        <v>3</v>
      </c>
      <c r="M52" s="24">
        <v>50</v>
      </c>
      <c r="N52" s="30">
        <v>0</v>
      </c>
      <c r="O52" s="24">
        <v>0</v>
      </c>
      <c r="P52" s="26">
        <v>0</v>
      </c>
      <c r="Q52" s="27">
        <v>0</v>
      </c>
      <c r="R52" s="23">
        <v>1</v>
      </c>
      <c r="S52" s="27">
        <v>16.667000000000002</v>
      </c>
      <c r="T52" s="23">
        <v>0</v>
      </c>
      <c r="U52" s="73">
        <v>0</v>
      </c>
      <c r="V52" s="28">
        <v>1009</v>
      </c>
      <c r="W52" s="29">
        <v>100</v>
      </c>
      <c r="X52" s="70"/>
    </row>
    <row r="53" spans="1:25" s="20" customFormat="1" ht="15" customHeight="1" x14ac:dyDescent="0.2">
      <c r="A53" s="19" t="s">
        <v>17</v>
      </c>
      <c r="B53" s="61" t="s">
        <v>64</v>
      </c>
      <c r="C53" s="64">
        <f t="shared" si="0"/>
        <v>1</v>
      </c>
      <c r="D53" s="63">
        <v>0</v>
      </c>
      <c r="E53" s="55">
        <v>0</v>
      </c>
      <c r="F53" s="56">
        <v>0</v>
      </c>
      <c r="G53" s="55">
        <v>0</v>
      </c>
      <c r="H53" s="57">
        <v>0</v>
      </c>
      <c r="I53" s="55">
        <v>0</v>
      </c>
      <c r="J53" s="56">
        <v>0</v>
      </c>
      <c r="K53" s="55">
        <v>0</v>
      </c>
      <c r="L53" s="57">
        <v>1</v>
      </c>
      <c r="M53" s="55">
        <v>100</v>
      </c>
      <c r="N53" s="57">
        <v>0</v>
      </c>
      <c r="O53" s="55">
        <v>0</v>
      </c>
      <c r="P53" s="58">
        <v>0</v>
      </c>
      <c r="Q53" s="59">
        <v>0</v>
      </c>
      <c r="R53" s="63">
        <v>0</v>
      </c>
      <c r="S53" s="59">
        <v>0</v>
      </c>
      <c r="T53" s="54">
        <v>0</v>
      </c>
      <c r="U53" s="82">
        <v>0</v>
      </c>
      <c r="V53" s="67">
        <v>306</v>
      </c>
      <c r="W53" s="68">
        <v>100</v>
      </c>
      <c r="X53" s="69"/>
    </row>
    <row r="54" spans="1:25" s="20" customFormat="1" ht="15" customHeight="1" x14ac:dyDescent="0.2">
      <c r="A54" s="19" t="s">
        <v>17</v>
      </c>
      <c r="B54" s="21" t="s">
        <v>65</v>
      </c>
      <c r="C54" s="22">
        <f t="shared" si="0"/>
        <v>61</v>
      </c>
      <c r="D54" s="31">
        <v>0</v>
      </c>
      <c r="E54" s="24">
        <v>0</v>
      </c>
      <c r="F54" s="25">
        <v>0</v>
      </c>
      <c r="G54" s="34">
        <v>0</v>
      </c>
      <c r="H54" s="30">
        <v>3</v>
      </c>
      <c r="I54" s="34">
        <v>4.9180000000000001</v>
      </c>
      <c r="J54" s="25">
        <v>46</v>
      </c>
      <c r="K54" s="24">
        <v>75.41</v>
      </c>
      <c r="L54" s="25">
        <v>11</v>
      </c>
      <c r="M54" s="24">
        <v>18.033000000000001</v>
      </c>
      <c r="N54" s="25">
        <v>0</v>
      </c>
      <c r="O54" s="24">
        <v>0</v>
      </c>
      <c r="P54" s="32">
        <v>1</v>
      </c>
      <c r="Q54" s="27">
        <v>1.6393</v>
      </c>
      <c r="R54" s="23">
        <v>2</v>
      </c>
      <c r="S54" s="27">
        <v>3.2789999999999999</v>
      </c>
      <c r="T54" s="31">
        <v>3</v>
      </c>
      <c r="U54" s="73">
        <v>4.9180000000000001</v>
      </c>
      <c r="V54" s="28">
        <v>1971</v>
      </c>
      <c r="W54" s="29">
        <v>100</v>
      </c>
      <c r="X54" s="70"/>
    </row>
    <row r="55" spans="1:25" s="20" customFormat="1" ht="15" customHeight="1" x14ac:dyDescent="0.2">
      <c r="A55" s="19" t="s">
        <v>17</v>
      </c>
      <c r="B55" s="61" t="s">
        <v>66</v>
      </c>
      <c r="C55" s="53">
        <f t="shared" si="0"/>
        <v>451</v>
      </c>
      <c r="D55" s="54">
        <v>4</v>
      </c>
      <c r="E55" s="55">
        <v>0.88700000000000001</v>
      </c>
      <c r="F55" s="56">
        <v>0</v>
      </c>
      <c r="G55" s="55">
        <v>0</v>
      </c>
      <c r="H55" s="57">
        <v>167</v>
      </c>
      <c r="I55" s="55">
        <v>37.029000000000003</v>
      </c>
      <c r="J55" s="57">
        <v>6</v>
      </c>
      <c r="K55" s="55">
        <v>1.33</v>
      </c>
      <c r="L55" s="56">
        <v>255</v>
      </c>
      <c r="M55" s="55">
        <v>56.540999999999997</v>
      </c>
      <c r="N55" s="56">
        <v>1</v>
      </c>
      <c r="O55" s="55">
        <v>0.22173000000000001</v>
      </c>
      <c r="P55" s="62">
        <v>18</v>
      </c>
      <c r="Q55" s="59">
        <v>3.9910999999999999</v>
      </c>
      <c r="R55" s="54">
        <v>9</v>
      </c>
      <c r="S55" s="59">
        <v>1.996</v>
      </c>
      <c r="T55" s="63">
        <v>47</v>
      </c>
      <c r="U55" s="82">
        <v>10.4213</v>
      </c>
      <c r="V55" s="67">
        <v>2305</v>
      </c>
      <c r="W55" s="68">
        <v>100</v>
      </c>
      <c r="X55" s="69"/>
    </row>
    <row r="56" spans="1:25" s="20" customFormat="1" ht="15" customHeight="1" x14ac:dyDescent="0.2">
      <c r="A56" s="19" t="s">
        <v>17</v>
      </c>
      <c r="B56" s="21" t="s">
        <v>67</v>
      </c>
      <c r="C56" s="22">
        <f t="shared" si="0"/>
        <v>0</v>
      </c>
      <c r="D56" s="23">
        <v>0</v>
      </c>
      <c r="E56" s="24">
        <v>0</v>
      </c>
      <c r="F56" s="25">
        <v>0</v>
      </c>
      <c r="G56" s="24">
        <v>0</v>
      </c>
      <c r="H56" s="25">
        <v>0</v>
      </c>
      <c r="I56" s="24">
        <v>0</v>
      </c>
      <c r="J56" s="30">
        <v>0</v>
      </c>
      <c r="K56" s="24">
        <v>0</v>
      </c>
      <c r="L56" s="25">
        <v>0</v>
      </c>
      <c r="M56" s="24">
        <v>0</v>
      </c>
      <c r="N56" s="30">
        <v>0</v>
      </c>
      <c r="O56" s="24">
        <v>0</v>
      </c>
      <c r="P56" s="26">
        <v>0</v>
      </c>
      <c r="Q56" s="27">
        <v>0</v>
      </c>
      <c r="R56" s="31">
        <v>0</v>
      </c>
      <c r="S56" s="27">
        <v>0</v>
      </c>
      <c r="T56" s="31">
        <v>0</v>
      </c>
      <c r="U56" s="73">
        <v>0</v>
      </c>
      <c r="V56" s="28">
        <v>720</v>
      </c>
      <c r="W56" s="29">
        <v>100</v>
      </c>
      <c r="X56" s="70"/>
    </row>
    <row r="57" spans="1:25" s="20" customFormat="1" ht="15" customHeight="1" x14ac:dyDescent="0.2">
      <c r="A57" s="19" t="s">
        <v>17</v>
      </c>
      <c r="B57" s="61" t="s">
        <v>68</v>
      </c>
      <c r="C57" s="53">
        <f t="shared" si="0"/>
        <v>24</v>
      </c>
      <c r="D57" s="54">
        <v>0</v>
      </c>
      <c r="E57" s="55">
        <v>0</v>
      </c>
      <c r="F57" s="57">
        <v>0</v>
      </c>
      <c r="G57" s="55">
        <v>0</v>
      </c>
      <c r="H57" s="56">
        <v>2</v>
      </c>
      <c r="I57" s="55">
        <v>8.3330000000000002</v>
      </c>
      <c r="J57" s="56">
        <v>15</v>
      </c>
      <c r="K57" s="55">
        <v>62.5</v>
      </c>
      <c r="L57" s="56">
        <v>7</v>
      </c>
      <c r="M57" s="55">
        <v>29.167000000000002</v>
      </c>
      <c r="N57" s="56">
        <v>0</v>
      </c>
      <c r="O57" s="55">
        <v>0</v>
      </c>
      <c r="P57" s="62">
        <v>0</v>
      </c>
      <c r="Q57" s="59">
        <v>0</v>
      </c>
      <c r="R57" s="63">
        <v>0</v>
      </c>
      <c r="S57" s="59">
        <v>0</v>
      </c>
      <c r="T57" s="63">
        <v>0</v>
      </c>
      <c r="U57" s="82">
        <v>0</v>
      </c>
      <c r="V57" s="67">
        <v>2232</v>
      </c>
      <c r="W57" s="68">
        <v>100</v>
      </c>
      <c r="X57" s="69"/>
    </row>
    <row r="58" spans="1:25" s="20" customFormat="1" ht="15" customHeight="1" thickBot="1" x14ac:dyDescent="0.25">
      <c r="A58" s="19" t="s">
        <v>17</v>
      </c>
      <c r="B58" s="35" t="s">
        <v>69</v>
      </c>
      <c r="C58" s="65">
        <f t="shared" si="0"/>
        <v>0</v>
      </c>
      <c r="D58" s="66">
        <v>0</v>
      </c>
      <c r="E58" s="37">
        <v>0</v>
      </c>
      <c r="F58" s="38">
        <v>0</v>
      </c>
      <c r="G58" s="37">
        <v>0</v>
      </c>
      <c r="H58" s="39">
        <v>0</v>
      </c>
      <c r="I58" s="37">
        <v>0</v>
      </c>
      <c r="J58" s="38">
        <v>0</v>
      </c>
      <c r="K58" s="37">
        <v>0</v>
      </c>
      <c r="L58" s="38">
        <v>0</v>
      </c>
      <c r="M58" s="37">
        <v>0</v>
      </c>
      <c r="N58" s="38">
        <v>0</v>
      </c>
      <c r="O58" s="37">
        <v>0</v>
      </c>
      <c r="P58" s="40">
        <v>0</v>
      </c>
      <c r="Q58" s="41">
        <v>0</v>
      </c>
      <c r="R58" s="36">
        <v>0</v>
      </c>
      <c r="S58" s="41">
        <v>0</v>
      </c>
      <c r="T58" s="36">
        <v>0</v>
      </c>
      <c r="U58" s="83">
        <v>0</v>
      </c>
      <c r="V58" s="42">
        <v>365</v>
      </c>
      <c r="W58" s="43">
        <v>100</v>
      </c>
      <c r="X58" s="72"/>
    </row>
    <row r="59" spans="1:25" s="20" customFormat="1" ht="15" customHeight="1" x14ac:dyDescent="0.2">
      <c r="A59" s="19"/>
      <c r="B59" s="21"/>
      <c r="C59" s="30"/>
      <c r="D59" s="30"/>
      <c r="E59" s="73"/>
      <c r="F59" s="25"/>
      <c r="G59" s="73"/>
      <c r="H59" s="30"/>
      <c r="I59" s="73"/>
      <c r="J59" s="25"/>
      <c r="K59" s="73"/>
      <c r="L59" s="25"/>
      <c r="M59" s="73"/>
      <c r="N59" s="25"/>
      <c r="O59" s="73"/>
      <c r="P59" s="30"/>
      <c r="Q59" s="73"/>
      <c r="R59" s="25"/>
      <c r="S59" s="73"/>
      <c r="T59" s="25"/>
      <c r="U59" s="73"/>
      <c r="V59" s="74"/>
      <c r="W59" s="70"/>
      <c r="X59" s="70"/>
    </row>
    <row r="60" spans="1:25" s="20" customFormat="1" ht="15" customHeight="1" x14ac:dyDescent="0.2">
      <c r="A60" s="19"/>
      <c r="B60" s="84" t="s">
        <v>76</v>
      </c>
      <c r="C60" s="85"/>
      <c r="D60" s="85"/>
      <c r="E60" s="85"/>
      <c r="F60" s="85"/>
      <c r="G60" s="85"/>
      <c r="H60" s="86"/>
      <c r="I60" s="86"/>
      <c r="J60" s="86"/>
      <c r="K60" s="86"/>
      <c r="L60" s="86"/>
      <c r="M60" s="86"/>
      <c r="N60" s="86"/>
      <c r="O60" s="86"/>
      <c r="P60" s="86"/>
      <c r="Q60" s="86"/>
      <c r="R60" s="86"/>
      <c r="S60" s="86"/>
      <c r="T60" s="86"/>
      <c r="U60" s="86"/>
      <c r="V60" s="85"/>
      <c r="W60" s="85"/>
      <c r="X60" s="86"/>
      <c r="Y60" s="86"/>
    </row>
    <row r="61" spans="1:25" s="45" customFormat="1" ht="15" customHeight="1" x14ac:dyDescent="0.2">
      <c r="A61" s="47"/>
      <c r="B61" s="51" t="s">
        <v>72</v>
      </c>
      <c r="C61" s="44"/>
      <c r="D61" s="44"/>
      <c r="E61" s="44"/>
      <c r="F61" s="44"/>
      <c r="G61" s="44"/>
      <c r="H61" s="44"/>
      <c r="I61" s="44"/>
      <c r="J61" s="44"/>
      <c r="K61" s="44"/>
      <c r="L61" s="44"/>
      <c r="M61" s="44"/>
      <c r="N61" s="44"/>
      <c r="O61" s="44"/>
      <c r="P61" s="44"/>
      <c r="Q61" s="44"/>
      <c r="R61" s="44"/>
      <c r="S61" s="44"/>
      <c r="T61" s="49"/>
      <c r="U61" s="50"/>
      <c r="V61" s="44"/>
      <c r="W61" s="44"/>
      <c r="X61" s="44"/>
    </row>
    <row r="62" spans="1:25" s="45" customFormat="1" ht="15" customHeight="1" x14ac:dyDescent="0.2">
      <c r="A62" s="47"/>
      <c r="B62" s="48" t="str">
        <f>CONCATENATE("NOTE: Table reads (for US Totals):  Of all ",IF(ISTEXT(C7),LEFT(C7,3),TEXT(C7,"#,##0"))," male public school students ", A7, ", ",IF(ISTEXT(R7),LEFT(R7,3),TEXT(R7,"#,##0"))," (",TEXT(S7,"0.0"),"%) were students with disabilities served under Section 504.")</f>
        <v>NOTE: Table reads (for US Totals):  Of all 3,628 male public school students not served under IDEA subjected to mechanical restraint, 171 (4.7%) were students with disabilities served under Section 504.</v>
      </c>
      <c r="C62" s="44"/>
      <c r="D62" s="44"/>
      <c r="E62" s="44"/>
      <c r="F62" s="44"/>
      <c r="G62" s="44"/>
      <c r="H62" s="44"/>
      <c r="I62" s="44"/>
      <c r="J62" s="44"/>
      <c r="K62" s="44"/>
      <c r="L62" s="44"/>
      <c r="M62" s="44"/>
      <c r="N62" s="44"/>
      <c r="O62" s="44"/>
      <c r="P62" s="44"/>
      <c r="Q62" s="44"/>
      <c r="R62" s="44"/>
      <c r="S62" s="44"/>
      <c r="T62" s="44"/>
      <c r="U62" s="44"/>
      <c r="V62" s="49"/>
      <c r="W62" s="50"/>
      <c r="X62" s="50"/>
    </row>
    <row r="63" spans="1:25" s="20" customFormat="1" ht="15" customHeight="1" x14ac:dyDescent="0.2">
      <c r="A63" s="19"/>
      <c r="B63" s="48" t="str">
        <f>CONCATENATE("            Table reads (for US Race/Ethnicity):  Of all ",TEXT(A3,"#,##0")," public school male students ",(A7), ", ",TEXT(D7,"#,##0")," (",TEXT(E7,"0.0"),"%) were American Indian or Alaska Native.")</f>
        <v xml:space="preserve">            Table reads (for US Race/Ethnicity):  Of all 3,628 public school male students not served under IDEA subjected to mechanical restraint, 56 (1.5%) were American Indian or Alaska Native.</v>
      </c>
      <c r="C63" s="85"/>
      <c r="D63" s="85"/>
      <c r="E63" s="85"/>
      <c r="F63" s="85"/>
      <c r="G63" s="85"/>
      <c r="H63" s="86"/>
      <c r="I63" s="86"/>
      <c r="J63" s="86"/>
      <c r="K63" s="86"/>
      <c r="L63" s="86"/>
      <c r="M63" s="86"/>
      <c r="N63" s="86"/>
      <c r="O63" s="86"/>
      <c r="P63" s="86"/>
      <c r="Q63" s="86"/>
      <c r="R63" s="86"/>
      <c r="S63" s="86"/>
      <c r="T63" s="86"/>
      <c r="U63" s="86"/>
      <c r="V63" s="85"/>
      <c r="W63" s="85"/>
      <c r="X63" s="86"/>
      <c r="Y63" s="86"/>
    </row>
    <row r="64" spans="1:25" s="20" customFormat="1" ht="15" customHeight="1" x14ac:dyDescent="0.2">
      <c r="A64" s="19"/>
      <c r="B64" s="107" t="s">
        <v>77</v>
      </c>
      <c r="C64" s="107"/>
      <c r="D64" s="107"/>
      <c r="E64" s="107"/>
      <c r="F64" s="107"/>
      <c r="G64" s="107"/>
      <c r="H64" s="107"/>
      <c r="I64" s="107"/>
      <c r="J64" s="107"/>
      <c r="K64" s="107"/>
      <c r="L64" s="107"/>
      <c r="M64" s="107"/>
      <c r="N64" s="107"/>
      <c r="O64" s="107"/>
      <c r="P64" s="107"/>
      <c r="Q64" s="107"/>
      <c r="R64" s="107"/>
      <c r="S64" s="107"/>
      <c r="T64" s="107"/>
      <c r="U64" s="107"/>
      <c r="V64" s="107"/>
      <c r="W64" s="107"/>
      <c r="X64" s="80"/>
    </row>
    <row r="65" spans="1:24" s="45" customFormat="1" ht="14.1" customHeight="1" x14ac:dyDescent="0.2">
      <c r="B65" s="107" t="s">
        <v>73</v>
      </c>
      <c r="C65" s="107"/>
      <c r="D65" s="107"/>
      <c r="E65" s="107"/>
      <c r="F65" s="107"/>
      <c r="G65" s="107"/>
      <c r="H65" s="107"/>
      <c r="I65" s="107"/>
      <c r="J65" s="107"/>
      <c r="K65" s="107"/>
      <c r="L65" s="107"/>
      <c r="M65" s="107"/>
      <c r="N65" s="107"/>
      <c r="O65" s="107"/>
      <c r="P65" s="107"/>
      <c r="Q65" s="107"/>
      <c r="R65" s="107"/>
      <c r="S65" s="107"/>
      <c r="T65" s="107"/>
      <c r="U65" s="107"/>
      <c r="V65" s="107"/>
      <c r="W65" s="107"/>
      <c r="X65" s="80"/>
    </row>
    <row r="66" spans="1:24" s="45" customFormat="1" ht="15" customHeight="1" x14ac:dyDescent="0.2">
      <c r="A66" s="47"/>
      <c r="B66" s="44"/>
      <c r="C66" s="44"/>
      <c r="D66" s="44"/>
      <c r="E66" s="44"/>
      <c r="F66" s="44"/>
      <c r="G66" s="44"/>
      <c r="H66" s="44"/>
      <c r="I66" s="44"/>
      <c r="J66" s="44"/>
      <c r="K66" s="44"/>
      <c r="L66" s="44"/>
      <c r="M66" s="44"/>
      <c r="N66" s="44"/>
      <c r="O66" s="44"/>
      <c r="P66" s="44"/>
      <c r="Q66" s="44"/>
      <c r="R66" s="44"/>
      <c r="S66" s="44"/>
      <c r="T66" s="49"/>
      <c r="U66" s="50"/>
      <c r="V66" s="44"/>
      <c r="W66" s="44"/>
      <c r="X66" s="44"/>
    </row>
    <row r="67" spans="1:24" s="45" customFormat="1" ht="15" customHeight="1" x14ac:dyDescent="0.2">
      <c r="A67" s="47"/>
      <c r="B67" s="44"/>
      <c r="C67" s="44"/>
      <c r="D67" s="44"/>
      <c r="E67" s="44"/>
      <c r="F67" s="44"/>
      <c r="G67" s="44"/>
      <c r="H67" s="44"/>
      <c r="I67" s="44"/>
      <c r="J67" s="44"/>
      <c r="K67" s="44"/>
      <c r="L67" s="44"/>
      <c r="M67" s="44"/>
      <c r="N67" s="44"/>
      <c r="O67" s="44"/>
      <c r="P67" s="44"/>
      <c r="Q67" s="44"/>
      <c r="R67" s="44"/>
      <c r="S67" s="44"/>
      <c r="T67" s="49"/>
      <c r="U67" s="50"/>
      <c r="V67" s="44"/>
      <c r="W67" s="44"/>
      <c r="X67" s="44"/>
    </row>
    <row r="68" spans="1:24" s="45" customFormat="1" ht="15" customHeight="1" x14ac:dyDescent="0.2">
      <c r="A68" s="47"/>
      <c r="B68" s="1"/>
      <c r="C68" s="1"/>
      <c r="D68" s="1"/>
      <c r="E68" s="1"/>
      <c r="F68" s="1"/>
      <c r="G68" s="1"/>
      <c r="H68" s="1"/>
      <c r="I68" s="1"/>
      <c r="J68" s="1"/>
      <c r="K68" s="1"/>
      <c r="L68" s="1"/>
      <c r="M68" s="1"/>
      <c r="N68" s="1"/>
      <c r="O68" s="1"/>
      <c r="P68" s="1"/>
      <c r="Q68" s="1"/>
      <c r="R68" s="1"/>
      <c r="S68" s="1"/>
      <c r="T68" s="3"/>
      <c r="U68" s="4"/>
      <c r="V68" s="1"/>
      <c r="W68" s="1"/>
      <c r="X68" s="1"/>
    </row>
  </sheetData>
  <mergeCells count="16">
    <mergeCell ref="B64:W64"/>
    <mergeCell ref="B65:W65"/>
    <mergeCell ref="W4:X5"/>
    <mergeCell ref="D5:E5"/>
    <mergeCell ref="F5:G5"/>
    <mergeCell ref="H5:I5"/>
    <mergeCell ref="J5:K5"/>
    <mergeCell ref="L5:M5"/>
    <mergeCell ref="N5:O5"/>
    <mergeCell ref="P5:Q5"/>
    <mergeCell ref="B4:B5"/>
    <mergeCell ref="C4:C5"/>
    <mergeCell ref="D4:Q4"/>
    <mergeCell ref="R4:S5"/>
    <mergeCell ref="T4:U5"/>
    <mergeCell ref="V4:V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68"/>
  <sheetViews>
    <sheetView zoomScale="80" zoomScaleNormal="80" workbookViewId="0"/>
  </sheetViews>
  <sheetFormatPr defaultColWidth="12.1640625" defaultRowHeight="14.25" x14ac:dyDescent="0.2"/>
  <cols>
    <col min="1" max="1" width="3" style="8" customWidth="1"/>
    <col min="2" max="2" width="21.83203125" style="1" customWidth="1"/>
    <col min="3" max="19" width="14.83203125" style="1" customWidth="1"/>
    <col min="20" max="20" width="14.83203125" style="3" customWidth="1"/>
    <col min="21" max="21" width="14.83203125" style="4" customWidth="1"/>
    <col min="22" max="23" width="14.83203125" style="1" customWidth="1"/>
    <col min="24" max="24" width="1.5" style="1" customWidth="1"/>
    <col min="25" max="25" width="2.6640625" style="5" customWidth="1"/>
    <col min="26" max="16384" width="12.1640625" style="5"/>
  </cols>
  <sheetData>
    <row r="2" spans="1:24" s="2" customFormat="1" ht="15" customHeight="1" x14ac:dyDescent="0.25">
      <c r="A2" s="7"/>
      <c r="B2" s="81" t="str">
        <f>CONCATENATE("Number and percentage of public school female  students ",A7, ", by race/ethnicity, disability status, and English proficiency, by state: School Year 2015-16")</f>
        <v>Number and percentage of public school female  students not served under IDEA subjected to mechanical restraint, by race/ethnicity, disability status, and English proficiency, by state: School Year 2015-16</v>
      </c>
      <c r="C2" s="81"/>
      <c r="D2" s="81"/>
      <c r="E2" s="81"/>
      <c r="F2" s="81"/>
      <c r="G2" s="81"/>
      <c r="H2" s="81"/>
      <c r="I2" s="81"/>
      <c r="J2" s="81"/>
      <c r="K2" s="81"/>
      <c r="L2" s="81"/>
      <c r="M2" s="81"/>
      <c r="N2" s="81"/>
      <c r="O2" s="81"/>
      <c r="P2" s="81"/>
      <c r="Q2" s="81"/>
      <c r="R2" s="81"/>
      <c r="S2" s="81"/>
      <c r="T2" s="81"/>
      <c r="U2" s="81"/>
    </row>
    <row r="3" spans="1:24" s="1" customFormat="1" ht="15" customHeight="1" thickBot="1" x14ac:dyDescent="0.3">
      <c r="A3" s="75">
        <f>C7</f>
        <v>1631</v>
      </c>
      <c r="B3" s="76"/>
      <c r="C3" s="77"/>
      <c r="D3" s="77"/>
      <c r="E3" s="77"/>
      <c r="F3" s="77"/>
      <c r="G3" s="77"/>
      <c r="H3" s="77"/>
      <c r="I3" s="77"/>
      <c r="J3" s="77"/>
      <c r="K3" s="77"/>
      <c r="L3" s="77"/>
      <c r="M3" s="77"/>
      <c r="N3" s="77"/>
      <c r="O3" s="77"/>
      <c r="P3" s="77"/>
      <c r="Q3" s="77"/>
      <c r="R3" s="77"/>
      <c r="S3" s="77"/>
      <c r="T3" s="77"/>
      <c r="U3" s="3"/>
      <c r="V3" s="77"/>
      <c r="W3" s="77"/>
      <c r="X3" s="77"/>
    </row>
    <row r="4" spans="1:24" s="10" customFormat="1" ht="24.95" customHeight="1" x14ac:dyDescent="0.2">
      <c r="A4" s="9"/>
      <c r="B4" s="100" t="s">
        <v>0</v>
      </c>
      <c r="C4" s="102" t="s">
        <v>12</v>
      </c>
      <c r="D4" s="104" t="s">
        <v>74</v>
      </c>
      <c r="E4" s="105"/>
      <c r="F4" s="105"/>
      <c r="G4" s="105"/>
      <c r="H4" s="105"/>
      <c r="I4" s="105"/>
      <c r="J4" s="105"/>
      <c r="K4" s="105"/>
      <c r="L4" s="105"/>
      <c r="M4" s="105"/>
      <c r="N4" s="105"/>
      <c r="O4" s="105"/>
      <c r="P4" s="105"/>
      <c r="Q4" s="106"/>
      <c r="R4" s="96" t="s">
        <v>75</v>
      </c>
      <c r="S4" s="97"/>
      <c r="T4" s="96" t="s">
        <v>13</v>
      </c>
      <c r="U4" s="97"/>
      <c r="V4" s="87" t="s">
        <v>16</v>
      </c>
      <c r="W4" s="109" t="s">
        <v>14</v>
      </c>
      <c r="X4" s="110"/>
    </row>
    <row r="5" spans="1:24" s="10" customFormat="1" ht="24.95" customHeight="1" x14ac:dyDescent="0.2">
      <c r="A5" s="9"/>
      <c r="B5" s="101"/>
      <c r="C5" s="103"/>
      <c r="D5" s="91" t="s">
        <v>1</v>
      </c>
      <c r="E5" s="92"/>
      <c r="F5" s="93" t="s">
        <v>2</v>
      </c>
      <c r="G5" s="92"/>
      <c r="H5" s="94" t="s">
        <v>3</v>
      </c>
      <c r="I5" s="92"/>
      <c r="J5" s="94" t="s">
        <v>4</v>
      </c>
      <c r="K5" s="92"/>
      <c r="L5" s="94" t="s">
        <v>5</v>
      </c>
      <c r="M5" s="92"/>
      <c r="N5" s="94" t="s">
        <v>6</v>
      </c>
      <c r="O5" s="92"/>
      <c r="P5" s="94" t="s">
        <v>7</v>
      </c>
      <c r="Q5" s="95"/>
      <c r="R5" s="98"/>
      <c r="S5" s="99"/>
      <c r="T5" s="98"/>
      <c r="U5" s="99"/>
      <c r="V5" s="88"/>
      <c r="W5" s="109"/>
      <c r="X5" s="110"/>
    </row>
    <row r="6" spans="1:24" s="10" customFormat="1" ht="15" customHeight="1" thickBot="1" x14ac:dyDescent="0.25">
      <c r="A6" s="9"/>
      <c r="B6" s="11"/>
      <c r="C6" s="46"/>
      <c r="D6" s="12" t="s">
        <v>8</v>
      </c>
      <c r="E6" s="13" t="s">
        <v>15</v>
      </c>
      <c r="F6" s="14" t="s">
        <v>8</v>
      </c>
      <c r="G6" s="13" t="s">
        <v>15</v>
      </c>
      <c r="H6" s="14" t="s">
        <v>8</v>
      </c>
      <c r="I6" s="13" t="s">
        <v>15</v>
      </c>
      <c r="J6" s="14" t="s">
        <v>8</v>
      </c>
      <c r="K6" s="13" t="s">
        <v>15</v>
      </c>
      <c r="L6" s="14" t="s">
        <v>8</v>
      </c>
      <c r="M6" s="13" t="s">
        <v>15</v>
      </c>
      <c r="N6" s="14" t="s">
        <v>8</v>
      </c>
      <c r="O6" s="13" t="s">
        <v>15</v>
      </c>
      <c r="P6" s="14" t="s">
        <v>8</v>
      </c>
      <c r="Q6" s="15" t="s">
        <v>15</v>
      </c>
      <c r="R6" s="12" t="s">
        <v>8</v>
      </c>
      <c r="S6" s="16" t="s">
        <v>9</v>
      </c>
      <c r="T6" s="14" t="s">
        <v>8</v>
      </c>
      <c r="U6" s="16" t="s">
        <v>9</v>
      </c>
      <c r="V6" s="17"/>
      <c r="W6" s="18"/>
      <c r="X6" s="71"/>
    </row>
    <row r="7" spans="1:24" s="20" customFormat="1" ht="15" customHeight="1" x14ac:dyDescent="0.2">
      <c r="A7" s="19" t="s">
        <v>84</v>
      </c>
      <c r="B7" s="52" t="s">
        <v>11</v>
      </c>
      <c r="C7" s="53">
        <f>D7+F7+H7+J7+L7+N7+P7</f>
        <v>1631</v>
      </c>
      <c r="D7" s="54">
        <v>11</v>
      </c>
      <c r="E7" s="55">
        <v>0.67400000000000004</v>
      </c>
      <c r="F7" s="56">
        <v>6</v>
      </c>
      <c r="G7" s="55">
        <v>0.3679</v>
      </c>
      <c r="H7" s="56">
        <v>696</v>
      </c>
      <c r="I7" s="55">
        <v>42.673200000000001</v>
      </c>
      <c r="J7" s="56">
        <v>454</v>
      </c>
      <c r="K7" s="55">
        <v>27.835999999999999</v>
      </c>
      <c r="L7" s="56">
        <v>403</v>
      </c>
      <c r="M7" s="55">
        <v>24.709</v>
      </c>
      <c r="N7" s="57">
        <v>1</v>
      </c>
      <c r="O7" s="55">
        <v>6.1310000000000003E-2</v>
      </c>
      <c r="P7" s="58">
        <v>60</v>
      </c>
      <c r="Q7" s="59">
        <v>3.6787000000000001</v>
      </c>
      <c r="R7" s="60">
        <v>59</v>
      </c>
      <c r="S7" s="59">
        <v>3.6173999999999999</v>
      </c>
      <c r="T7" s="60">
        <v>146</v>
      </c>
      <c r="U7" s="82">
        <v>8.9515999999999991</v>
      </c>
      <c r="V7" s="67">
        <v>96360</v>
      </c>
      <c r="W7" s="68">
        <v>97.611999999999995</v>
      </c>
      <c r="X7" s="69"/>
    </row>
    <row r="8" spans="1:24" s="20" customFormat="1" ht="15" customHeight="1" x14ac:dyDescent="0.2">
      <c r="A8" s="19" t="s">
        <v>17</v>
      </c>
      <c r="B8" s="21" t="s">
        <v>20</v>
      </c>
      <c r="C8" s="22">
        <f t="shared" ref="C8:C58" si="0">D8+F8+H8+J8+L8+N8+P8</f>
        <v>2</v>
      </c>
      <c r="D8" s="23">
        <v>0</v>
      </c>
      <c r="E8" s="24">
        <v>0</v>
      </c>
      <c r="F8" s="25">
        <v>0</v>
      </c>
      <c r="G8" s="24">
        <v>0</v>
      </c>
      <c r="H8" s="30">
        <v>0</v>
      </c>
      <c r="I8" s="24">
        <v>0</v>
      </c>
      <c r="J8" s="25">
        <v>1</v>
      </c>
      <c r="K8" s="24">
        <v>50</v>
      </c>
      <c r="L8" s="25">
        <v>1</v>
      </c>
      <c r="M8" s="24">
        <v>50</v>
      </c>
      <c r="N8" s="25">
        <v>0</v>
      </c>
      <c r="O8" s="24">
        <v>0</v>
      </c>
      <c r="P8" s="32">
        <v>0</v>
      </c>
      <c r="Q8" s="27">
        <v>0</v>
      </c>
      <c r="R8" s="23">
        <v>0</v>
      </c>
      <c r="S8" s="27">
        <v>0</v>
      </c>
      <c r="T8" s="31">
        <v>0</v>
      </c>
      <c r="U8" s="73">
        <v>0</v>
      </c>
      <c r="V8" s="28">
        <v>1400</v>
      </c>
      <c r="W8" s="29">
        <v>100</v>
      </c>
      <c r="X8" s="70"/>
    </row>
    <row r="9" spans="1:24" s="20" customFormat="1" ht="15" customHeight="1" x14ac:dyDescent="0.2">
      <c r="A9" s="19" t="s">
        <v>17</v>
      </c>
      <c r="B9" s="61" t="s">
        <v>19</v>
      </c>
      <c r="C9" s="53">
        <f t="shared" si="0"/>
        <v>0</v>
      </c>
      <c r="D9" s="54">
        <v>0</v>
      </c>
      <c r="E9" s="55">
        <v>0</v>
      </c>
      <c r="F9" s="56">
        <v>0</v>
      </c>
      <c r="G9" s="55">
        <v>0</v>
      </c>
      <c r="H9" s="56">
        <v>0</v>
      </c>
      <c r="I9" s="55">
        <v>0</v>
      </c>
      <c r="J9" s="57">
        <v>0</v>
      </c>
      <c r="K9" s="55">
        <v>0</v>
      </c>
      <c r="L9" s="57">
        <v>0</v>
      </c>
      <c r="M9" s="55">
        <v>0</v>
      </c>
      <c r="N9" s="56">
        <v>0</v>
      </c>
      <c r="O9" s="55">
        <v>0</v>
      </c>
      <c r="P9" s="62">
        <v>0</v>
      </c>
      <c r="Q9" s="59">
        <v>0</v>
      </c>
      <c r="R9" s="63">
        <v>0</v>
      </c>
      <c r="S9" s="59">
        <v>0</v>
      </c>
      <c r="T9" s="63">
        <v>0</v>
      </c>
      <c r="U9" s="82">
        <v>0</v>
      </c>
      <c r="V9" s="67">
        <v>503</v>
      </c>
      <c r="W9" s="68">
        <v>100</v>
      </c>
      <c r="X9" s="69"/>
    </row>
    <row r="10" spans="1:24" s="20" customFormat="1" ht="15" customHeight="1" x14ac:dyDescent="0.2">
      <c r="A10" s="19" t="s">
        <v>17</v>
      </c>
      <c r="B10" s="21" t="s">
        <v>22</v>
      </c>
      <c r="C10" s="22">
        <f t="shared" si="0"/>
        <v>2</v>
      </c>
      <c r="D10" s="31">
        <v>1</v>
      </c>
      <c r="E10" s="24">
        <v>50</v>
      </c>
      <c r="F10" s="25">
        <v>0</v>
      </c>
      <c r="G10" s="24">
        <v>0</v>
      </c>
      <c r="H10" s="30">
        <v>1</v>
      </c>
      <c r="I10" s="24">
        <v>50</v>
      </c>
      <c r="J10" s="25">
        <v>0</v>
      </c>
      <c r="K10" s="24">
        <v>0</v>
      </c>
      <c r="L10" s="30">
        <v>0</v>
      </c>
      <c r="M10" s="24">
        <v>0</v>
      </c>
      <c r="N10" s="30">
        <v>0</v>
      </c>
      <c r="O10" s="24">
        <v>0</v>
      </c>
      <c r="P10" s="26">
        <v>0</v>
      </c>
      <c r="Q10" s="27">
        <v>0</v>
      </c>
      <c r="R10" s="31">
        <v>0</v>
      </c>
      <c r="S10" s="27">
        <v>0</v>
      </c>
      <c r="T10" s="31">
        <v>0</v>
      </c>
      <c r="U10" s="73">
        <v>0</v>
      </c>
      <c r="V10" s="28">
        <v>1977</v>
      </c>
      <c r="W10" s="29">
        <v>100</v>
      </c>
      <c r="X10" s="70"/>
    </row>
    <row r="11" spans="1:24" s="20" customFormat="1" ht="15" customHeight="1" x14ac:dyDescent="0.2">
      <c r="A11" s="19" t="s">
        <v>17</v>
      </c>
      <c r="B11" s="61" t="s">
        <v>21</v>
      </c>
      <c r="C11" s="53">
        <f t="shared" si="0"/>
        <v>17</v>
      </c>
      <c r="D11" s="54">
        <v>0</v>
      </c>
      <c r="E11" s="55">
        <v>0</v>
      </c>
      <c r="F11" s="57">
        <v>0</v>
      </c>
      <c r="G11" s="55">
        <v>0</v>
      </c>
      <c r="H11" s="56">
        <v>0</v>
      </c>
      <c r="I11" s="55">
        <v>0</v>
      </c>
      <c r="J11" s="56">
        <v>8</v>
      </c>
      <c r="K11" s="55">
        <v>47.058999999999997</v>
      </c>
      <c r="L11" s="56">
        <v>9</v>
      </c>
      <c r="M11" s="55">
        <v>52.941000000000003</v>
      </c>
      <c r="N11" s="56">
        <v>0</v>
      </c>
      <c r="O11" s="55">
        <v>0</v>
      </c>
      <c r="P11" s="62">
        <v>0</v>
      </c>
      <c r="Q11" s="59">
        <v>0</v>
      </c>
      <c r="R11" s="63">
        <v>0</v>
      </c>
      <c r="S11" s="59">
        <v>0</v>
      </c>
      <c r="T11" s="54">
        <v>0</v>
      </c>
      <c r="U11" s="82">
        <v>0</v>
      </c>
      <c r="V11" s="67">
        <v>1092</v>
      </c>
      <c r="W11" s="68">
        <v>100</v>
      </c>
      <c r="X11" s="69"/>
    </row>
    <row r="12" spans="1:24" s="20" customFormat="1" ht="15" customHeight="1" x14ac:dyDescent="0.2">
      <c r="A12" s="19" t="s">
        <v>17</v>
      </c>
      <c r="B12" s="21" t="s">
        <v>23</v>
      </c>
      <c r="C12" s="22">
        <f t="shared" si="0"/>
        <v>84</v>
      </c>
      <c r="D12" s="23">
        <v>0</v>
      </c>
      <c r="E12" s="24">
        <v>0</v>
      </c>
      <c r="F12" s="30">
        <v>1</v>
      </c>
      <c r="G12" s="24">
        <v>1.1904999999999999</v>
      </c>
      <c r="H12" s="25">
        <v>29</v>
      </c>
      <c r="I12" s="24">
        <v>34.523800000000001</v>
      </c>
      <c r="J12" s="25">
        <v>21</v>
      </c>
      <c r="K12" s="24">
        <v>25</v>
      </c>
      <c r="L12" s="25">
        <v>17</v>
      </c>
      <c r="M12" s="24">
        <v>20.238</v>
      </c>
      <c r="N12" s="30">
        <v>0</v>
      </c>
      <c r="O12" s="24">
        <v>0</v>
      </c>
      <c r="P12" s="32">
        <v>16</v>
      </c>
      <c r="Q12" s="27">
        <v>19.047599999999999</v>
      </c>
      <c r="R12" s="31">
        <v>0</v>
      </c>
      <c r="S12" s="27">
        <v>0</v>
      </c>
      <c r="T12" s="23">
        <v>4</v>
      </c>
      <c r="U12" s="73">
        <v>4.7618999999999998</v>
      </c>
      <c r="V12" s="28">
        <v>10138</v>
      </c>
      <c r="W12" s="29">
        <v>100</v>
      </c>
      <c r="X12" s="70"/>
    </row>
    <row r="13" spans="1:24" s="20" customFormat="1" ht="15" customHeight="1" x14ac:dyDescent="0.2">
      <c r="A13" s="19" t="s">
        <v>17</v>
      </c>
      <c r="B13" s="61" t="s">
        <v>24</v>
      </c>
      <c r="C13" s="53">
        <f t="shared" si="0"/>
        <v>5</v>
      </c>
      <c r="D13" s="54">
        <v>0</v>
      </c>
      <c r="E13" s="55">
        <v>0</v>
      </c>
      <c r="F13" s="57">
        <v>0</v>
      </c>
      <c r="G13" s="55">
        <v>0</v>
      </c>
      <c r="H13" s="56">
        <v>4</v>
      </c>
      <c r="I13" s="55">
        <v>80</v>
      </c>
      <c r="J13" s="57">
        <v>0</v>
      </c>
      <c r="K13" s="55">
        <v>0</v>
      </c>
      <c r="L13" s="56">
        <v>1</v>
      </c>
      <c r="M13" s="55">
        <v>20</v>
      </c>
      <c r="N13" s="56">
        <v>0</v>
      </c>
      <c r="O13" s="55">
        <v>0</v>
      </c>
      <c r="P13" s="58">
        <v>0</v>
      </c>
      <c r="Q13" s="59">
        <v>0</v>
      </c>
      <c r="R13" s="54">
        <v>0</v>
      </c>
      <c r="S13" s="59">
        <v>0</v>
      </c>
      <c r="T13" s="63">
        <v>0</v>
      </c>
      <c r="U13" s="82">
        <v>0</v>
      </c>
      <c r="V13" s="67">
        <v>1868</v>
      </c>
      <c r="W13" s="68">
        <v>91.328000000000003</v>
      </c>
      <c r="X13" s="69"/>
    </row>
    <row r="14" spans="1:24" s="20" customFormat="1" ht="15" customHeight="1" x14ac:dyDescent="0.2">
      <c r="A14" s="19" t="s">
        <v>17</v>
      </c>
      <c r="B14" s="21" t="s">
        <v>25</v>
      </c>
      <c r="C14" s="33">
        <f t="shared" si="0"/>
        <v>0</v>
      </c>
      <c r="D14" s="23">
        <v>0</v>
      </c>
      <c r="E14" s="24">
        <v>0</v>
      </c>
      <c r="F14" s="25">
        <v>0</v>
      </c>
      <c r="G14" s="24">
        <v>0</v>
      </c>
      <c r="H14" s="30">
        <v>0</v>
      </c>
      <c r="I14" s="24">
        <v>0</v>
      </c>
      <c r="J14" s="30">
        <v>0</v>
      </c>
      <c r="K14" s="24">
        <v>0</v>
      </c>
      <c r="L14" s="30">
        <v>0</v>
      </c>
      <c r="M14" s="24">
        <v>0</v>
      </c>
      <c r="N14" s="25">
        <v>0</v>
      </c>
      <c r="O14" s="24">
        <v>0</v>
      </c>
      <c r="P14" s="26">
        <v>0</v>
      </c>
      <c r="Q14" s="27">
        <v>0</v>
      </c>
      <c r="R14" s="31">
        <v>0</v>
      </c>
      <c r="S14" s="27">
        <v>0</v>
      </c>
      <c r="T14" s="23">
        <v>0</v>
      </c>
      <c r="U14" s="73">
        <v>0</v>
      </c>
      <c r="V14" s="28">
        <v>1238</v>
      </c>
      <c r="W14" s="29">
        <v>100</v>
      </c>
      <c r="X14" s="70"/>
    </row>
    <row r="15" spans="1:24" s="20" customFormat="1" ht="15" customHeight="1" x14ac:dyDescent="0.2">
      <c r="A15" s="19" t="s">
        <v>17</v>
      </c>
      <c r="B15" s="61" t="s">
        <v>27</v>
      </c>
      <c r="C15" s="64">
        <f t="shared" si="0"/>
        <v>0</v>
      </c>
      <c r="D15" s="54">
        <v>0</v>
      </c>
      <c r="E15" s="55">
        <v>0</v>
      </c>
      <c r="F15" s="56">
        <v>0</v>
      </c>
      <c r="G15" s="55">
        <v>0</v>
      </c>
      <c r="H15" s="56">
        <v>0</v>
      </c>
      <c r="I15" s="55">
        <v>0</v>
      </c>
      <c r="J15" s="57">
        <v>0</v>
      </c>
      <c r="K15" s="55">
        <v>0</v>
      </c>
      <c r="L15" s="56">
        <v>0</v>
      </c>
      <c r="M15" s="55">
        <v>0</v>
      </c>
      <c r="N15" s="57">
        <v>0</v>
      </c>
      <c r="O15" s="55">
        <v>0</v>
      </c>
      <c r="P15" s="58">
        <v>0</v>
      </c>
      <c r="Q15" s="59">
        <v>0</v>
      </c>
      <c r="R15" s="63">
        <v>0</v>
      </c>
      <c r="S15" s="59">
        <v>0</v>
      </c>
      <c r="T15" s="54">
        <v>0</v>
      </c>
      <c r="U15" s="82">
        <v>0</v>
      </c>
      <c r="V15" s="67">
        <v>235</v>
      </c>
      <c r="W15" s="68">
        <v>100</v>
      </c>
      <c r="X15" s="69"/>
    </row>
    <row r="16" spans="1:24" s="20" customFormat="1" ht="15" customHeight="1" x14ac:dyDescent="0.2">
      <c r="A16" s="19" t="s">
        <v>17</v>
      </c>
      <c r="B16" s="21" t="s">
        <v>26</v>
      </c>
      <c r="C16" s="33">
        <f t="shared" si="0"/>
        <v>0</v>
      </c>
      <c r="D16" s="31">
        <v>0</v>
      </c>
      <c r="E16" s="24">
        <v>0</v>
      </c>
      <c r="F16" s="30">
        <v>0</v>
      </c>
      <c r="G16" s="24">
        <v>0</v>
      </c>
      <c r="H16" s="25">
        <v>0</v>
      </c>
      <c r="I16" s="24">
        <v>0</v>
      </c>
      <c r="J16" s="30">
        <v>0</v>
      </c>
      <c r="K16" s="24">
        <v>0</v>
      </c>
      <c r="L16" s="25">
        <v>0</v>
      </c>
      <c r="M16" s="24">
        <v>0</v>
      </c>
      <c r="N16" s="30">
        <v>0</v>
      </c>
      <c r="O16" s="24">
        <v>0</v>
      </c>
      <c r="P16" s="26">
        <v>0</v>
      </c>
      <c r="Q16" s="27">
        <v>0</v>
      </c>
      <c r="R16" s="23">
        <v>0</v>
      </c>
      <c r="S16" s="27">
        <v>0</v>
      </c>
      <c r="T16" s="23">
        <v>0</v>
      </c>
      <c r="U16" s="73">
        <v>0</v>
      </c>
      <c r="V16" s="28">
        <v>221</v>
      </c>
      <c r="W16" s="29">
        <v>100</v>
      </c>
      <c r="X16" s="70"/>
    </row>
    <row r="17" spans="1:24" s="20" customFormat="1" ht="15" customHeight="1" x14ac:dyDescent="0.2">
      <c r="A17" s="19" t="s">
        <v>17</v>
      </c>
      <c r="B17" s="61" t="s">
        <v>28</v>
      </c>
      <c r="C17" s="53">
        <f t="shared" si="0"/>
        <v>61</v>
      </c>
      <c r="D17" s="54">
        <v>0</v>
      </c>
      <c r="E17" s="55">
        <v>0</v>
      </c>
      <c r="F17" s="57">
        <v>0</v>
      </c>
      <c r="G17" s="55">
        <v>0</v>
      </c>
      <c r="H17" s="56">
        <v>4</v>
      </c>
      <c r="I17" s="55">
        <v>6.5574000000000003</v>
      </c>
      <c r="J17" s="57">
        <v>10</v>
      </c>
      <c r="K17" s="55">
        <v>16.393000000000001</v>
      </c>
      <c r="L17" s="57">
        <v>46</v>
      </c>
      <c r="M17" s="55">
        <v>75.41</v>
      </c>
      <c r="N17" s="57">
        <v>0</v>
      </c>
      <c r="O17" s="55">
        <v>0</v>
      </c>
      <c r="P17" s="62">
        <v>1</v>
      </c>
      <c r="Q17" s="59">
        <v>1.6393</v>
      </c>
      <c r="R17" s="54">
        <v>1</v>
      </c>
      <c r="S17" s="59">
        <v>1.6393</v>
      </c>
      <c r="T17" s="54">
        <v>3</v>
      </c>
      <c r="U17" s="82">
        <v>4.9180000000000001</v>
      </c>
      <c r="V17" s="67">
        <v>3952</v>
      </c>
      <c r="W17" s="68">
        <v>100</v>
      </c>
      <c r="X17" s="69"/>
    </row>
    <row r="18" spans="1:24" s="20" customFormat="1" ht="15" customHeight="1" x14ac:dyDescent="0.2">
      <c r="A18" s="19" t="s">
        <v>17</v>
      </c>
      <c r="B18" s="21" t="s">
        <v>29</v>
      </c>
      <c r="C18" s="22">
        <f t="shared" si="0"/>
        <v>3</v>
      </c>
      <c r="D18" s="31">
        <v>0</v>
      </c>
      <c r="E18" s="24">
        <v>0</v>
      </c>
      <c r="F18" s="25">
        <v>0</v>
      </c>
      <c r="G18" s="24">
        <v>0</v>
      </c>
      <c r="H18" s="25">
        <v>0</v>
      </c>
      <c r="I18" s="24">
        <v>0</v>
      </c>
      <c r="J18" s="25">
        <v>3</v>
      </c>
      <c r="K18" s="24">
        <v>100</v>
      </c>
      <c r="L18" s="25">
        <v>0</v>
      </c>
      <c r="M18" s="24">
        <v>0</v>
      </c>
      <c r="N18" s="25">
        <v>0</v>
      </c>
      <c r="O18" s="24">
        <v>0</v>
      </c>
      <c r="P18" s="26">
        <v>0</v>
      </c>
      <c r="Q18" s="27">
        <v>0</v>
      </c>
      <c r="R18" s="31">
        <v>0</v>
      </c>
      <c r="S18" s="27">
        <v>0</v>
      </c>
      <c r="T18" s="23">
        <v>0</v>
      </c>
      <c r="U18" s="73">
        <v>0</v>
      </c>
      <c r="V18" s="28">
        <v>2407</v>
      </c>
      <c r="W18" s="29">
        <v>100</v>
      </c>
      <c r="X18" s="70"/>
    </row>
    <row r="19" spans="1:24" s="20" customFormat="1" ht="15" customHeight="1" x14ac:dyDescent="0.2">
      <c r="A19" s="19" t="s">
        <v>17</v>
      </c>
      <c r="B19" s="61" t="s">
        <v>30</v>
      </c>
      <c r="C19" s="53">
        <f t="shared" si="0"/>
        <v>0</v>
      </c>
      <c r="D19" s="54">
        <v>0</v>
      </c>
      <c r="E19" s="55">
        <v>0</v>
      </c>
      <c r="F19" s="56">
        <v>0</v>
      </c>
      <c r="G19" s="55">
        <v>0</v>
      </c>
      <c r="H19" s="56">
        <v>0</v>
      </c>
      <c r="I19" s="55">
        <v>0</v>
      </c>
      <c r="J19" s="56">
        <v>0</v>
      </c>
      <c r="K19" s="55">
        <v>0</v>
      </c>
      <c r="L19" s="56">
        <v>0</v>
      </c>
      <c r="M19" s="55">
        <v>0</v>
      </c>
      <c r="N19" s="56">
        <v>0</v>
      </c>
      <c r="O19" s="55">
        <v>0</v>
      </c>
      <c r="P19" s="58">
        <v>0</v>
      </c>
      <c r="Q19" s="59">
        <v>0</v>
      </c>
      <c r="R19" s="54">
        <v>0</v>
      </c>
      <c r="S19" s="59">
        <v>0</v>
      </c>
      <c r="T19" s="54">
        <v>0</v>
      </c>
      <c r="U19" s="82">
        <v>0</v>
      </c>
      <c r="V19" s="67">
        <v>290</v>
      </c>
      <c r="W19" s="68">
        <v>100</v>
      </c>
      <c r="X19" s="69"/>
    </row>
    <row r="20" spans="1:24" s="20" customFormat="1" ht="15" customHeight="1" x14ac:dyDescent="0.2">
      <c r="A20" s="19" t="s">
        <v>17</v>
      </c>
      <c r="B20" s="21" t="s">
        <v>32</v>
      </c>
      <c r="C20" s="33">
        <f t="shared" si="0"/>
        <v>0</v>
      </c>
      <c r="D20" s="31">
        <v>0</v>
      </c>
      <c r="E20" s="24">
        <v>0</v>
      </c>
      <c r="F20" s="30">
        <v>0</v>
      </c>
      <c r="G20" s="24">
        <v>0</v>
      </c>
      <c r="H20" s="25">
        <v>0</v>
      </c>
      <c r="I20" s="24">
        <v>0</v>
      </c>
      <c r="J20" s="30">
        <v>0</v>
      </c>
      <c r="K20" s="24">
        <v>0</v>
      </c>
      <c r="L20" s="30">
        <v>0</v>
      </c>
      <c r="M20" s="24">
        <v>0</v>
      </c>
      <c r="N20" s="30">
        <v>0</v>
      </c>
      <c r="O20" s="24">
        <v>0</v>
      </c>
      <c r="P20" s="26">
        <v>0</v>
      </c>
      <c r="Q20" s="27">
        <v>0</v>
      </c>
      <c r="R20" s="31">
        <v>0</v>
      </c>
      <c r="S20" s="27">
        <v>0</v>
      </c>
      <c r="T20" s="23">
        <v>0</v>
      </c>
      <c r="U20" s="73">
        <v>0</v>
      </c>
      <c r="V20" s="28">
        <v>720</v>
      </c>
      <c r="W20" s="29">
        <v>100</v>
      </c>
      <c r="X20" s="70"/>
    </row>
    <row r="21" spans="1:24" s="20" customFormat="1" ht="15" customHeight="1" x14ac:dyDescent="0.2">
      <c r="A21" s="19" t="s">
        <v>17</v>
      </c>
      <c r="B21" s="61" t="s">
        <v>33</v>
      </c>
      <c r="C21" s="53">
        <f t="shared" si="0"/>
        <v>55</v>
      </c>
      <c r="D21" s="63">
        <v>0</v>
      </c>
      <c r="E21" s="55">
        <v>0</v>
      </c>
      <c r="F21" s="56">
        <v>0</v>
      </c>
      <c r="G21" s="55">
        <v>0</v>
      </c>
      <c r="H21" s="57">
        <v>17</v>
      </c>
      <c r="I21" s="55">
        <v>30.909099999999999</v>
      </c>
      <c r="J21" s="56">
        <v>23</v>
      </c>
      <c r="K21" s="55">
        <v>41.817999999999998</v>
      </c>
      <c r="L21" s="56">
        <v>13</v>
      </c>
      <c r="M21" s="55">
        <v>23.635999999999999</v>
      </c>
      <c r="N21" s="56">
        <v>0</v>
      </c>
      <c r="O21" s="55">
        <v>0</v>
      </c>
      <c r="P21" s="62">
        <v>2</v>
      </c>
      <c r="Q21" s="59">
        <v>3.6364000000000001</v>
      </c>
      <c r="R21" s="54">
        <v>1</v>
      </c>
      <c r="S21" s="59">
        <v>1.8182</v>
      </c>
      <c r="T21" s="63">
        <v>1</v>
      </c>
      <c r="U21" s="82">
        <v>1.8182</v>
      </c>
      <c r="V21" s="67">
        <v>4081</v>
      </c>
      <c r="W21" s="68">
        <v>99.706000000000003</v>
      </c>
      <c r="X21" s="69"/>
    </row>
    <row r="22" spans="1:24" s="20" customFormat="1" ht="15" customHeight="1" x14ac:dyDescent="0.2">
      <c r="A22" s="19" t="s">
        <v>17</v>
      </c>
      <c r="B22" s="21" t="s">
        <v>34</v>
      </c>
      <c r="C22" s="22">
        <f t="shared" si="0"/>
        <v>27</v>
      </c>
      <c r="D22" s="23">
        <v>0</v>
      </c>
      <c r="E22" s="24">
        <v>0</v>
      </c>
      <c r="F22" s="30">
        <v>0</v>
      </c>
      <c r="G22" s="24">
        <v>0</v>
      </c>
      <c r="H22" s="30">
        <v>4</v>
      </c>
      <c r="I22" s="24">
        <v>14.8148</v>
      </c>
      <c r="J22" s="25">
        <v>13</v>
      </c>
      <c r="K22" s="24">
        <v>48.148000000000003</v>
      </c>
      <c r="L22" s="25">
        <v>9</v>
      </c>
      <c r="M22" s="24">
        <v>33.332999999999998</v>
      </c>
      <c r="N22" s="25">
        <v>0</v>
      </c>
      <c r="O22" s="24">
        <v>0</v>
      </c>
      <c r="P22" s="32">
        <v>1</v>
      </c>
      <c r="Q22" s="27">
        <v>3.7037</v>
      </c>
      <c r="R22" s="31">
        <v>0</v>
      </c>
      <c r="S22" s="27">
        <v>0</v>
      </c>
      <c r="T22" s="31">
        <v>1</v>
      </c>
      <c r="U22" s="73">
        <v>3.7037</v>
      </c>
      <c r="V22" s="28">
        <v>1879</v>
      </c>
      <c r="W22" s="29">
        <v>100</v>
      </c>
      <c r="X22" s="70"/>
    </row>
    <row r="23" spans="1:24" s="20" customFormat="1" ht="15" customHeight="1" x14ac:dyDescent="0.2">
      <c r="A23" s="19" t="s">
        <v>17</v>
      </c>
      <c r="B23" s="61" t="s">
        <v>31</v>
      </c>
      <c r="C23" s="53">
        <f t="shared" si="0"/>
        <v>0</v>
      </c>
      <c r="D23" s="54">
        <v>0</v>
      </c>
      <c r="E23" s="55">
        <v>0</v>
      </c>
      <c r="F23" s="56">
        <v>0</v>
      </c>
      <c r="G23" s="55">
        <v>0</v>
      </c>
      <c r="H23" s="56">
        <v>0</v>
      </c>
      <c r="I23" s="55">
        <v>0</v>
      </c>
      <c r="J23" s="56">
        <v>0</v>
      </c>
      <c r="K23" s="55">
        <v>0</v>
      </c>
      <c r="L23" s="56">
        <v>0</v>
      </c>
      <c r="M23" s="55">
        <v>0</v>
      </c>
      <c r="N23" s="56">
        <v>0</v>
      </c>
      <c r="O23" s="55">
        <v>0</v>
      </c>
      <c r="P23" s="62">
        <v>0</v>
      </c>
      <c r="Q23" s="59">
        <v>0</v>
      </c>
      <c r="R23" s="63">
        <v>0</v>
      </c>
      <c r="S23" s="59">
        <v>0</v>
      </c>
      <c r="T23" s="54">
        <v>0</v>
      </c>
      <c r="U23" s="82">
        <v>0</v>
      </c>
      <c r="V23" s="67">
        <v>1365</v>
      </c>
      <c r="W23" s="68">
        <v>100</v>
      </c>
      <c r="X23" s="69"/>
    </row>
    <row r="24" spans="1:24" s="20" customFormat="1" ht="15" customHeight="1" x14ac:dyDescent="0.2">
      <c r="A24" s="19" t="s">
        <v>17</v>
      </c>
      <c r="B24" s="21" t="s">
        <v>35</v>
      </c>
      <c r="C24" s="22">
        <f t="shared" si="0"/>
        <v>98</v>
      </c>
      <c r="D24" s="31">
        <v>0</v>
      </c>
      <c r="E24" s="24">
        <v>0</v>
      </c>
      <c r="F24" s="25">
        <v>0</v>
      </c>
      <c r="G24" s="24">
        <v>0</v>
      </c>
      <c r="H24" s="30">
        <v>24</v>
      </c>
      <c r="I24" s="24">
        <v>24.489799999999999</v>
      </c>
      <c r="J24" s="25">
        <v>12</v>
      </c>
      <c r="K24" s="24">
        <v>12.244999999999999</v>
      </c>
      <c r="L24" s="25">
        <v>53</v>
      </c>
      <c r="M24" s="24">
        <v>54.082000000000001</v>
      </c>
      <c r="N24" s="25">
        <v>0</v>
      </c>
      <c r="O24" s="24">
        <v>0</v>
      </c>
      <c r="P24" s="32">
        <v>9</v>
      </c>
      <c r="Q24" s="27">
        <v>9.1837</v>
      </c>
      <c r="R24" s="31">
        <v>2</v>
      </c>
      <c r="S24" s="27">
        <v>2.0407999999999999</v>
      </c>
      <c r="T24" s="23">
        <v>6</v>
      </c>
      <c r="U24" s="73">
        <v>6.1223999999999998</v>
      </c>
      <c r="V24" s="28">
        <v>1356</v>
      </c>
      <c r="W24" s="29">
        <v>100</v>
      </c>
      <c r="X24" s="70"/>
    </row>
    <row r="25" spans="1:24" s="20" customFormat="1" ht="15" customHeight="1" x14ac:dyDescent="0.2">
      <c r="A25" s="19" t="s">
        <v>17</v>
      </c>
      <c r="B25" s="61" t="s">
        <v>36</v>
      </c>
      <c r="C25" s="64">
        <f t="shared" si="0"/>
        <v>0</v>
      </c>
      <c r="D25" s="54">
        <v>0</v>
      </c>
      <c r="E25" s="55">
        <v>0</v>
      </c>
      <c r="F25" s="56">
        <v>0</v>
      </c>
      <c r="G25" s="55">
        <v>0</v>
      </c>
      <c r="H25" s="56">
        <v>0</v>
      </c>
      <c r="I25" s="55">
        <v>0</v>
      </c>
      <c r="J25" s="56">
        <v>0</v>
      </c>
      <c r="K25" s="55">
        <v>0</v>
      </c>
      <c r="L25" s="57">
        <v>0</v>
      </c>
      <c r="M25" s="55">
        <v>0</v>
      </c>
      <c r="N25" s="56">
        <v>0</v>
      </c>
      <c r="O25" s="55">
        <v>0</v>
      </c>
      <c r="P25" s="62">
        <v>0</v>
      </c>
      <c r="Q25" s="59">
        <v>0</v>
      </c>
      <c r="R25" s="54">
        <v>0</v>
      </c>
      <c r="S25" s="59">
        <v>0</v>
      </c>
      <c r="T25" s="54">
        <v>0</v>
      </c>
      <c r="U25" s="82">
        <v>0</v>
      </c>
      <c r="V25" s="67">
        <v>1407</v>
      </c>
      <c r="W25" s="68">
        <v>100</v>
      </c>
      <c r="X25" s="69"/>
    </row>
    <row r="26" spans="1:24" s="20" customFormat="1" ht="15" customHeight="1" x14ac:dyDescent="0.2">
      <c r="A26" s="19" t="s">
        <v>17</v>
      </c>
      <c r="B26" s="21" t="s">
        <v>37</v>
      </c>
      <c r="C26" s="22">
        <f t="shared" si="0"/>
        <v>13</v>
      </c>
      <c r="D26" s="23">
        <v>0</v>
      </c>
      <c r="E26" s="24">
        <v>0</v>
      </c>
      <c r="F26" s="30">
        <v>0</v>
      </c>
      <c r="G26" s="24">
        <v>0</v>
      </c>
      <c r="H26" s="30">
        <v>0</v>
      </c>
      <c r="I26" s="24">
        <v>0</v>
      </c>
      <c r="J26" s="25">
        <v>13</v>
      </c>
      <c r="K26" s="24">
        <v>100</v>
      </c>
      <c r="L26" s="25">
        <v>0</v>
      </c>
      <c r="M26" s="24">
        <v>0</v>
      </c>
      <c r="N26" s="30">
        <v>0</v>
      </c>
      <c r="O26" s="24">
        <v>0</v>
      </c>
      <c r="P26" s="32">
        <v>0</v>
      </c>
      <c r="Q26" s="27">
        <v>0</v>
      </c>
      <c r="R26" s="23">
        <v>0</v>
      </c>
      <c r="S26" s="27">
        <v>0</v>
      </c>
      <c r="T26" s="23">
        <v>0</v>
      </c>
      <c r="U26" s="73">
        <v>0</v>
      </c>
      <c r="V26" s="28">
        <v>1367</v>
      </c>
      <c r="W26" s="29">
        <v>100</v>
      </c>
      <c r="X26" s="70"/>
    </row>
    <row r="27" spans="1:24" s="20" customFormat="1" ht="15" customHeight="1" x14ac:dyDescent="0.2">
      <c r="A27" s="19" t="s">
        <v>17</v>
      </c>
      <c r="B27" s="61" t="s">
        <v>40</v>
      </c>
      <c r="C27" s="64">
        <f t="shared" si="0"/>
        <v>0</v>
      </c>
      <c r="D27" s="63">
        <v>0</v>
      </c>
      <c r="E27" s="55">
        <v>0</v>
      </c>
      <c r="F27" s="56">
        <v>0</v>
      </c>
      <c r="G27" s="55">
        <v>0</v>
      </c>
      <c r="H27" s="56">
        <v>0</v>
      </c>
      <c r="I27" s="55">
        <v>0</v>
      </c>
      <c r="J27" s="56">
        <v>0</v>
      </c>
      <c r="K27" s="55">
        <v>0</v>
      </c>
      <c r="L27" s="57">
        <v>0</v>
      </c>
      <c r="M27" s="55">
        <v>0</v>
      </c>
      <c r="N27" s="56">
        <v>0</v>
      </c>
      <c r="O27" s="55">
        <v>0</v>
      </c>
      <c r="P27" s="62">
        <v>0</v>
      </c>
      <c r="Q27" s="59">
        <v>0</v>
      </c>
      <c r="R27" s="63">
        <v>0</v>
      </c>
      <c r="S27" s="59">
        <v>0</v>
      </c>
      <c r="T27" s="54">
        <v>0</v>
      </c>
      <c r="U27" s="82">
        <v>0</v>
      </c>
      <c r="V27" s="67">
        <v>589</v>
      </c>
      <c r="W27" s="68">
        <v>100</v>
      </c>
      <c r="X27" s="69"/>
    </row>
    <row r="28" spans="1:24" s="20" customFormat="1" ht="15" customHeight="1" x14ac:dyDescent="0.2">
      <c r="A28" s="19" t="s">
        <v>17</v>
      </c>
      <c r="B28" s="21" t="s">
        <v>39</v>
      </c>
      <c r="C28" s="33">
        <f t="shared" si="0"/>
        <v>0</v>
      </c>
      <c r="D28" s="31">
        <v>0</v>
      </c>
      <c r="E28" s="24">
        <v>0</v>
      </c>
      <c r="F28" s="25">
        <v>0</v>
      </c>
      <c r="G28" s="24">
        <v>0</v>
      </c>
      <c r="H28" s="25">
        <v>0</v>
      </c>
      <c r="I28" s="24">
        <v>0</v>
      </c>
      <c r="J28" s="25">
        <v>0</v>
      </c>
      <c r="K28" s="24">
        <v>0</v>
      </c>
      <c r="L28" s="30">
        <v>0</v>
      </c>
      <c r="M28" s="24">
        <v>0</v>
      </c>
      <c r="N28" s="25">
        <v>0</v>
      </c>
      <c r="O28" s="24">
        <v>0</v>
      </c>
      <c r="P28" s="26">
        <v>0</v>
      </c>
      <c r="Q28" s="27">
        <v>0</v>
      </c>
      <c r="R28" s="23">
        <v>0</v>
      </c>
      <c r="S28" s="27">
        <v>0</v>
      </c>
      <c r="T28" s="31">
        <v>0</v>
      </c>
      <c r="U28" s="73">
        <v>0</v>
      </c>
      <c r="V28" s="28">
        <v>1434</v>
      </c>
      <c r="W28" s="29">
        <v>86.052999999999997</v>
      </c>
      <c r="X28" s="70"/>
    </row>
    <row r="29" spans="1:24" s="20" customFormat="1" ht="15" customHeight="1" x14ac:dyDescent="0.2">
      <c r="A29" s="19" t="s">
        <v>17</v>
      </c>
      <c r="B29" s="61" t="s">
        <v>38</v>
      </c>
      <c r="C29" s="53">
        <f t="shared" si="0"/>
        <v>3</v>
      </c>
      <c r="D29" s="54">
        <v>0</v>
      </c>
      <c r="E29" s="55">
        <v>0</v>
      </c>
      <c r="F29" s="56">
        <v>0</v>
      </c>
      <c r="G29" s="55">
        <v>0</v>
      </c>
      <c r="H29" s="57">
        <v>0</v>
      </c>
      <c r="I29" s="55">
        <v>0</v>
      </c>
      <c r="J29" s="56">
        <v>3</v>
      </c>
      <c r="K29" s="55">
        <v>100</v>
      </c>
      <c r="L29" s="57">
        <v>0</v>
      </c>
      <c r="M29" s="55">
        <v>0</v>
      </c>
      <c r="N29" s="56">
        <v>0</v>
      </c>
      <c r="O29" s="55">
        <v>0</v>
      </c>
      <c r="P29" s="62">
        <v>0</v>
      </c>
      <c r="Q29" s="59">
        <v>0</v>
      </c>
      <c r="R29" s="54">
        <v>0</v>
      </c>
      <c r="S29" s="59">
        <v>0</v>
      </c>
      <c r="T29" s="54">
        <v>0</v>
      </c>
      <c r="U29" s="82">
        <v>0</v>
      </c>
      <c r="V29" s="67">
        <v>1873</v>
      </c>
      <c r="W29" s="68">
        <v>100</v>
      </c>
      <c r="X29" s="69"/>
    </row>
    <row r="30" spans="1:24" s="20" customFormat="1" ht="15" customHeight="1" x14ac:dyDescent="0.2">
      <c r="A30" s="19" t="s">
        <v>17</v>
      </c>
      <c r="B30" s="21" t="s">
        <v>41</v>
      </c>
      <c r="C30" s="22">
        <f t="shared" si="0"/>
        <v>17</v>
      </c>
      <c r="D30" s="31">
        <v>0</v>
      </c>
      <c r="E30" s="24">
        <v>0</v>
      </c>
      <c r="F30" s="30">
        <v>0</v>
      </c>
      <c r="G30" s="24">
        <v>0</v>
      </c>
      <c r="H30" s="25">
        <v>0</v>
      </c>
      <c r="I30" s="24">
        <v>0</v>
      </c>
      <c r="J30" s="25">
        <v>11</v>
      </c>
      <c r="K30" s="24">
        <v>64.706000000000003</v>
      </c>
      <c r="L30" s="25">
        <v>5</v>
      </c>
      <c r="M30" s="24">
        <v>29.411999999999999</v>
      </c>
      <c r="N30" s="25">
        <v>0</v>
      </c>
      <c r="O30" s="24">
        <v>0</v>
      </c>
      <c r="P30" s="26">
        <v>1</v>
      </c>
      <c r="Q30" s="27">
        <v>5.8823999999999996</v>
      </c>
      <c r="R30" s="23">
        <v>0</v>
      </c>
      <c r="S30" s="27">
        <v>0</v>
      </c>
      <c r="T30" s="31">
        <v>0</v>
      </c>
      <c r="U30" s="73">
        <v>0</v>
      </c>
      <c r="V30" s="28">
        <v>3616</v>
      </c>
      <c r="W30" s="29">
        <v>99.971999999999994</v>
      </c>
      <c r="X30" s="70"/>
    </row>
    <row r="31" spans="1:24" s="20" customFormat="1" ht="15" customHeight="1" x14ac:dyDescent="0.2">
      <c r="A31" s="19" t="s">
        <v>17</v>
      </c>
      <c r="B31" s="61" t="s">
        <v>42</v>
      </c>
      <c r="C31" s="64">
        <f t="shared" si="0"/>
        <v>7</v>
      </c>
      <c r="D31" s="54">
        <v>1</v>
      </c>
      <c r="E31" s="55">
        <v>14.286</v>
      </c>
      <c r="F31" s="57">
        <v>0</v>
      </c>
      <c r="G31" s="55">
        <v>0</v>
      </c>
      <c r="H31" s="56">
        <v>0</v>
      </c>
      <c r="I31" s="55">
        <v>0</v>
      </c>
      <c r="J31" s="57">
        <v>4</v>
      </c>
      <c r="K31" s="55">
        <v>57.143000000000001</v>
      </c>
      <c r="L31" s="56">
        <v>2</v>
      </c>
      <c r="M31" s="55">
        <v>28.571000000000002</v>
      </c>
      <c r="N31" s="56">
        <v>0</v>
      </c>
      <c r="O31" s="55">
        <v>0</v>
      </c>
      <c r="P31" s="58">
        <v>0</v>
      </c>
      <c r="Q31" s="59">
        <v>0</v>
      </c>
      <c r="R31" s="54">
        <v>0</v>
      </c>
      <c r="S31" s="59">
        <v>0</v>
      </c>
      <c r="T31" s="63">
        <v>0</v>
      </c>
      <c r="U31" s="82">
        <v>0</v>
      </c>
      <c r="V31" s="67">
        <v>2170</v>
      </c>
      <c r="W31" s="68">
        <v>96.727999999999994</v>
      </c>
      <c r="X31" s="69"/>
    </row>
    <row r="32" spans="1:24" s="20" customFormat="1" ht="15" customHeight="1" x14ac:dyDescent="0.2">
      <c r="A32" s="19" t="s">
        <v>17</v>
      </c>
      <c r="B32" s="21" t="s">
        <v>44</v>
      </c>
      <c r="C32" s="22">
        <f t="shared" si="0"/>
        <v>73</v>
      </c>
      <c r="D32" s="23">
        <v>0</v>
      </c>
      <c r="E32" s="24">
        <v>0</v>
      </c>
      <c r="F32" s="25">
        <v>0</v>
      </c>
      <c r="G32" s="24">
        <v>0</v>
      </c>
      <c r="H32" s="25">
        <v>2</v>
      </c>
      <c r="I32" s="24">
        <v>2.7397</v>
      </c>
      <c r="J32" s="25">
        <v>62</v>
      </c>
      <c r="K32" s="24">
        <v>84.932000000000002</v>
      </c>
      <c r="L32" s="30">
        <v>8</v>
      </c>
      <c r="M32" s="24">
        <v>10.959</v>
      </c>
      <c r="N32" s="30">
        <v>0</v>
      </c>
      <c r="O32" s="24">
        <v>0</v>
      </c>
      <c r="P32" s="32">
        <v>1</v>
      </c>
      <c r="Q32" s="27">
        <v>1.3698999999999999</v>
      </c>
      <c r="R32" s="31">
        <v>0</v>
      </c>
      <c r="S32" s="27">
        <v>0</v>
      </c>
      <c r="T32" s="23">
        <v>0</v>
      </c>
      <c r="U32" s="73">
        <v>0</v>
      </c>
      <c r="V32" s="28">
        <v>978</v>
      </c>
      <c r="W32" s="29">
        <v>100</v>
      </c>
      <c r="X32" s="70"/>
    </row>
    <row r="33" spans="1:24" s="20" customFormat="1" ht="15" customHeight="1" x14ac:dyDescent="0.2">
      <c r="A33" s="19" t="s">
        <v>17</v>
      </c>
      <c r="B33" s="61" t="s">
        <v>43</v>
      </c>
      <c r="C33" s="53">
        <f t="shared" si="0"/>
        <v>38</v>
      </c>
      <c r="D33" s="63">
        <v>0</v>
      </c>
      <c r="E33" s="55">
        <v>0</v>
      </c>
      <c r="F33" s="56">
        <v>0</v>
      </c>
      <c r="G33" s="55">
        <v>0</v>
      </c>
      <c r="H33" s="57">
        <v>0</v>
      </c>
      <c r="I33" s="55">
        <v>0</v>
      </c>
      <c r="J33" s="56">
        <v>30</v>
      </c>
      <c r="K33" s="55">
        <v>78.947000000000003</v>
      </c>
      <c r="L33" s="56">
        <v>4</v>
      </c>
      <c r="M33" s="55">
        <v>10.526</v>
      </c>
      <c r="N33" s="57">
        <v>0</v>
      </c>
      <c r="O33" s="55">
        <v>0</v>
      </c>
      <c r="P33" s="62">
        <v>4</v>
      </c>
      <c r="Q33" s="59">
        <v>10.526300000000001</v>
      </c>
      <c r="R33" s="63">
        <v>0</v>
      </c>
      <c r="S33" s="59">
        <v>0</v>
      </c>
      <c r="T33" s="63">
        <v>0</v>
      </c>
      <c r="U33" s="82">
        <v>0</v>
      </c>
      <c r="V33" s="67">
        <v>2372</v>
      </c>
      <c r="W33" s="68">
        <v>100</v>
      </c>
      <c r="X33" s="69"/>
    </row>
    <row r="34" spans="1:24" s="20" customFormat="1" ht="15" customHeight="1" x14ac:dyDescent="0.2">
      <c r="A34" s="19" t="s">
        <v>17</v>
      </c>
      <c r="B34" s="21" t="s">
        <v>45</v>
      </c>
      <c r="C34" s="33">
        <f t="shared" si="0"/>
        <v>2</v>
      </c>
      <c r="D34" s="23">
        <v>1</v>
      </c>
      <c r="E34" s="24">
        <v>50</v>
      </c>
      <c r="F34" s="25">
        <v>0</v>
      </c>
      <c r="G34" s="24">
        <v>0</v>
      </c>
      <c r="H34" s="30">
        <v>0</v>
      </c>
      <c r="I34" s="24">
        <v>0</v>
      </c>
      <c r="J34" s="25">
        <v>0</v>
      </c>
      <c r="K34" s="24">
        <v>0</v>
      </c>
      <c r="L34" s="30">
        <v>1</v>
      </c>
      <c r="M34" s="24">
        <v>50</v>
      </c>
      <c r="N34" s="30">
        <v>0</v>
      </c>
      <c r="O34" s="24">
        <v>0</v>
      </c>
      <c r="P34" s="26">
        <v>0</v>
      </c>
      <c r="Q34" s="27">
        <v>0</v>
      </c>
      <c r="R34" s="31">
        <v>0</v>
      </c>
      <c r="S34" s="27">
        <v>0</v>
      </c>
      <c r="T34" s="31">
        <v>0</v>
      </c>
      <c r="U34" s="73">
        <v>0</v>
      </c>
      <c r="V34" s="28">
        <v>825</v>
      </c>
      <c r="W34" s="29">
        <v>100</v>
      </c>
      <c r="X34" s="70"/>
    </row>
    <row r="35" spans="1:24" s="20" customFormat="1" ht="15" customHeight="1" x14ac:dyDescent="0.2">
      <c r="A35" s="19" t="s">
        <v>17</v>
      </c>
      <c r="B35" s="61" t="s">
        <v>48</v>
      </c>
      <c r="C35" s="64">
        <f t="shared" si="0"/>
        <v>22</v>
      </c>
      <c r="D35" s="63">
        <v>2</v>
      </c>
      <c r="E35" s="55">
        <v>9.0909999999999993</v>
      </c>
      <c r="F35" s="56">
        <v>0</v>
      </c>
      <c r="G35" s="55">
        <v>0</v>
      </c>
      <c r="H35" s="57">
        <v>1</v>
      </c>
      <c r="I35" s="55">
        <v>4.5454999999999997</v>
      </c>
      <c r="J35" s="56">
        <v>12</v>
      </c>
      <c r="K35" s="55">
        <v>54.545000000000002</v>
      </c>
      <c r="L35" s="57">
        <v>6</v>
      </c>
      <c r="M35" s="55">
        <v>27.273</v>
      </c>
      <c r="N35" s="56">
        <v>0</v>
      </c>
      <c r="O35" s="55">
        <v>0</v>
      </c>
      <c r="P35" s="62">
        <v>1</v>
      </c>
      <c r="Q35" s="59">
        <v>4.5454999999999997</v>
      </c>
      <c r="R35" s="63">
        <v>0</v>
      </c>
      <c r="S35" s="59">
        <v>0</v>
      </c>
      <c r="T35" s="63">
        <v>1</v>
      </c>
      <c r="U35" s="82">
        <v>4.5454999999999997</v>
      </c>
      <c r="V35" s="67">
        <v>1064</v>
      </c>
      <c r="W35" s="68">
        <v>100</v>
      </c>
      <c r="X35" s="69"/>
    </row>
    <row r="36" spans="1:24" s="20" customFormat="1" ht="15" customHeight="1" x14ac:dyDescent="0.2">
      <c r="A36" s="19" t="s">
        <v>17</v>
      </c>
      <c r="B36" s="21" t="s">
        <v>52</v>
      </c>
      <c r="C36" s="33">
        <f t="shared" si="0"/>
        <v>2</v>
      </c>
      <c r="D36" s="31">
        <v>1</v>
      </c>
      <c r="E36" s="24">
        <v>50</v>
      </c>
      <c r="F36" s="25">
        <v>0</v>
      </c>
      <c r="G36" s="24">
        <v>0</v>
      </c>
      <c r="H36" s="25">
        <v>0</v>
      </c>
      <c r="I36" s="24">
        <v>0</v>
      </c>
      <c r="J36" s="30">
        <v>1</v>
      </c>
      <c r="K36" s="24">
        <v>50</v>
      </c>
      <c r="L36" s="30">
        <v>0</v>
      </c>
      <c r="M36" s="24">
        <v>0</v>
      </c>
      <c r="N36" s="25">
        <v>0</v>
      </c>
      <c r="O36" s="24">
        <v>0</v>
      </c>
      <c r="P36" s="32">
        <v>0</v>
      </c>
      <c r="Q36" s="27">
        <v>0</v>
      </c>
      <c r="R36" s="31">
        <v>1</v>
      </c>
      <c r="S36" s="27">
        <v>50</v>
      </c>
      <c r="T36" s="23">
        <v>0</v>
      </c>
      <c r="U36" s="73">
        <v>0</v>
      </c>
      <c r="V36" s="28">
        <v>658</v>
      </c>
      <c r="W36" s="29">
        <v>100</v>
      </c>
      <c r="X36" s="70"/>
    </row>
    <row r="37" spans="1:24" s="20" customFormat="1" ht="15" customHeight="1" x14ac:dyDescent="0.2">
      <c r="A37" s="19" t="s">
        <v>17</v>
      </c>
      <c r="B37" s="61" t="s">
        <v>49</v>
      </c>
      <c r="C37" s="53">
        <f t="shared" si="0"/>
        <v>0</v>
      </c>
      <c r="D37" s="54">
        <v>0</v>
      </c>
      <c r="E37" s="55">
        <v>0</v>
      </c>
      <c r="F37" s="56">
        <v>0</v>
      </c>
      <c r="G37" s="55">
        <v>0</v>
      </c>
      <c r="H37" s="56">
        <v>0</v>
      </c>
      <c r="I37" s="55">
        <v>0</v>
      </c>
      <c r="J37" s="56">
        <v>0</v>
      </c>
      <c r="K37" s="55">
        <v>0</v>
      </c>
      <c r="L37" s="56">
        <v>0</v>
      </c>
      <c r="M37" s="55">
        <v>0</v>
      </c>
      <c r="N37" s="57">
        <v>0</v>
      </c>
      <c r="O37" s="55">
        <v>0</v>
      </c>
      <c r="P37" s="62">
        <v>0</v>
      </c>
      <c r="Q37" s="59">
        <v>0</v>
      </c>
      <c r="R37" s="63">
        <v>0</v>
      </c>
      <c r="S37" s="59">
        <v>0</v>
      </c>
      <c r="T37" s="54">
        <v>0</v>
      </c>
      <c r="U37" s="82">
        <v>0</v>
      </c>
      <c r="V37" s="67">
        <v>483</v>
      </c>
      <c r="W37" s="68">
        <v>100</v>
      </c>
      <c r="X37" s="69"/>
    </row>
    <row r="38" spans="1:24" s="20" customFormat="1" ht="15" customHeight="1" x14ac:dyDescent="0.2">
      <c r="A38" s="19" t="s">
        <v>17</v>
      </c>
      <c r="B38" s="21" t="s">
        <v>50</v>
      </c>
      <c r="C38" s="22">
        <f t="shared" si="0"/>
        <v>3</v>
      </c>
      <c r="D38" s="23">
        <v>0</v>
      </c>
      <c r="E38" s="24">
        <v>0</v>
      </c>
      <c r="F38" s="25">
        <v>0</v>
      </c>
      <c r="G38" s="24">
        <v>0</v>
      </c>
      <c r="H38" s="25">
        <v>0</v>
      </c>
      <c r="I38" s="24">
        <v>0</v>
      </c>
      <c r="J38" s="25">
        <v>3</v>
      </c>
      <c r="K38" s="24">
        <v>100</v>
      </c>
      <c r="L38" s="25">
        <v>0</v>
      </c>
      <c r="M38" s="24">
        <v>0</v>
      </c>
      <c r="N38" s="25">
        <v>0</v>
      </c>
      <c r="O38" s="24">
        <v>0</v>
      </c>
      <c r="P38" s="26">
        <v>0</v>
      </c>
      <c r="Q38" s="27">
        <v>0</v>
      </c>
      <c r="R38" s="31">
        <v>0</v>
      </c>
      <c r="S38" s="27">
        <v>0</v>
      </c>
      <c r="T38" s="23">
        <v>0</v>
      </c>
      <c r="U38" s="73">
        <v>0</v>
      </c>
      <c r="V38" s="28">
        <v>2577</v>
      </c>
      <c r="W38" s="29">
        <v>100</v>
      </c>
      <c r="X38" s="70"/>
    </row>
    <row r="39" spans="1:24" s="20" customFormat="1" ht="15" customHeight="1" x14ac:dyDescent="0.2">
      <c r="A39" s="19" t="s">
        <v>17</v>
      </c>
      <c r="B39" s="61" t="s">
        <v>51</v>
      </c>
      <c r="C39" s="53">
        <f t="shared" si="0"/>
        <v>1</v>
      </c>
      <c r="D39" s="63">
        <v>1</v>
      </c>
      <c r="E39" s="55">
        <v>100</v>
      </c>
      <c r="F39" s="56">
        <v>0</v>
      </c>
      <c r="G39" s="55">
        <v>0</v>
      </c>
      <c r="H39" s="57">
        <v>0</v>
      </c>
      <c r="I39" s="55">
        <v>0</v>
      </c>
      <c r="J39" s="56">
        <v>0</v>
      </c>
      <c r="K39" s="55">
        <v>0</v>
      </c>
      <c r="L39" s="57">
        <v>0</v>
      </c>
      <c r="M39" s="55">
        <v>0</v>
      </c>
      <c r="N39" s="56">
        <v>0</v>
      </c>
      <c r="O39" s="55">
        <v>0</v>
      </c>
      <c r="P39" s="62">
        <v>0</v>
      </c>
      <c r="Q39" s="59">
        <v>0</v>
      </c>
      <c r="R39" s="54">
        <v>0</v>
      </c>
      <c r="S39" s="59">
        <v>0</v>
      </c>
      <c r="T39" s="54">
        <v>0</v>
      </c>
      <c r="U39" s="82">
        <v>0</v>
      </c>
      <c r="V39" s="67">
        <v>880</v>
      </c>
      <c r="W39" s="68">
        <v>100</v>
      </c>
      <c r="X39" s="69"/>
    </row>
    <row r="40" spans="1:24" s="20" customFormat="1" ht="15" customHeight="1" x14ac:dyDescent="0.2">
      <c r="A40" s="19" t="s">
        <v>17</v>
      </c>
      <c r="B40" s="21" t="s">
        <v>53</v>
      </c>
      <c r="C40" s="33">
        <f t="shared" si="0"/>
        <v>5</v>
      </c>
      <c r="D40" s="23">
        <v>0</v>
      </c>
      <c r="E40" s="24">
        <v>0</v>
      </c>
      <c r="F40" s="25">
        <v>1</v>
      </c>
      <c r="G40" s="24">
        <v>20</v>
      </c>
      <c r="H40" s="25">
        <v>1</v>
      </c>
      <c r="I40" s="24">
        <v>20</v>
      </c>
      <c r="J40" s="30">
        <v>3</v>
      </c>
      <c r="K40" s="24">
        <v>60</v>
      </c>
      <c r="L40" s="30">
        <v>0</v>
      </c>
      <c r="M40" s="24">
        <v>0</v>
      </c>
      <c r="N40" s="25">
        <v>0</v>
      </c>
      <c r="O40" s="24">
        <v>0</v>
      </c>
      <c r="P40" s="26">
        <v>0</v>
      </c>
      <c r="Q40" s="27">
        <v>0</v>
      </c>
      <c r="R40" s="31">
        <v>0</v>
      </c>
      <c r="S40" s="27">
        <v>0</v>
      </c>
      <c r="T40" s="23">
        <v>0</v>
      </c>
      <c r="U40" s="73">
        <v>0</v>
      </c>
      <c r="V40" s="28">
        <v>4916</v>
      </c>
      <c r="W40" s="29">
        <v>66.700999999999993</v>
      </c>
      <c r="X40" s="20" t="s">
        <v>71</v>
      </c>
    </row>
    <row r="41" spans="1:24" s="20" customFormat="1" ht="15" customHeight="1" x14ac:dyDescent="0.2">
      <c r="A41" s="19" t="s">
        <v>17</v>
      </c>
      <c r="B41" s="61" t="s">
        <v>46</v>
      </c>
      <c r="C41" s="53">
        <f t="shared" si="0"/>
        <v>0</v>
      </c>
      <c r="D41" s="63">
        <v>0</v>
      </c>
      <c r="E41" s="55">
        <v>0</v>
      </c>
      <c r="F41" s="56">
        <v>0</v>
      </c>
      <c r="G41" s="55">
        <v>0</v>
      </c>
      <c r="H41" s="56">
        <v>0</v>
      </c>
      <c r="I41" s="55">
        <v>0</v>
      </c>
      <c r="J41" s="56">
        <v>0</v>
      </c>
      <c r="K41" s="55">
        <v>0</v>
      </c>
      <c r="L41" s="57">
        <v>0</v>
      </c>
      <c r="M41" s="55">
        <v>0</v>
      </c>
      <c r="N41" s="57">
        <v>0</v>
      </c>
      <c r="O41" s="55">
        <v>0</v>
      </c>
      <c r="P41" s="58">
        <v>0</v>
      </c>
      <c r="Q41" s="59">
        <v>0</v>
      </c>
      <c r="R41" s="54">
        <v>0</v>
      </c>
      <c r="S41" s="59">
        <v>0</v>
      </c>
      <c r="T41" s="63">
        <v>0</v>
      </c>
      <c r="U41" s="82">
        <v>0</v>
      </c>
      <c r="V41" s="67">
        <v>2618</v>
      </c>
      <c r="W41" s="68">
        <v>100</v>
      </c>
      <c r="X41" s="69"/>
    </row>
    <row r="42" spans="1:24" s="20" customFormat="1" ht="15" customHeight="1" x14ac:dyDescent="0.2">
      <c r="A42" s="19" t="s">
        <v>17</v>
      </c>
      <c r="B42" s="21" t="s">
        <v>47</v>
      </c>
      <c r="C42" s="33">
        <f t="shared" si="0"/>
        <v>1</v>
      </c>
      <c r="D42" s="23">
        <v>1</v>
      </c>
      <c r="E42" s="24">
        <v>100</v>
      </c>
      <c r="F42" s="25">
        <v>0</v>
      </c>
      <c r="G42" s="24">
        <v>0</v>
      </c>
      <c r="H42" s="25">
        <v>0</v>
      </c>
      <c r="I42" s="24">
        <v>0</v>
      </c>
      <c r="J42" s="30">
        <v>0</v>
      </c>
      <c r="K42" s="24">
        <v>0</v>
      </c>
      <c r="L42" s="30">
        <v>0</v>
      </c>
      <c r="M42" s="24">
        <v>0</v>
      </c>
      <c r="N42" s="30">
        <v>0</v>
      </c>
      <c r="O42" s="24">
        <v>0</v>
      </c>
      <c r="P42" s="26">
        <v>0</v>
      </c>
      <c r="Q42" s="27">
        <v>0</v>
      </c>
      <c r="R42" s="31">
        <v>0</v>
      </c>
      <c r="S42" s="27">
        <v>0</v>
      </c>
      <c r="T42" s="23">
        <v>0</v>
      </c>
      <c r="U42" s="73">
        <v>0</v>
      </c>
      <c r="V42" s="28">
        <v>481</v>
      </c>
      <c r="W42" s="29">
        <v>100</v>
      </c>
      <c r="X42" s="70"/>
    </row>
    <row r="43" spans="1:24" s="20" customFormat="1" ht="15" customHeight="1" x14ac:dyDescent="0.2">
      <c r="A43" s="19" t="s">
        <v>17</v>
      </c>
      <c r="B43" s="61" t="s">
        <v>54</v>
      </c>
      <c r="C43" s="53">
        <f t="shared" si="0"/>
        <v>5</v>
      </c>
      <c r="D43" s="54">
        <v>0</v>
      </c>
      <c r="E43" s="55">
        <v>0</v>
      </c>
      <c r="F43" s="56">
        <v>0</v>
      </c>
      <c r="G43" s="55">
        <v>0</v>
      </c>
      <c r="H43" s="57">
        <v>0</v>
      </c>
      <c r="I43" s="55">
        <v>0</v>
      </c>
      <c r="J43" s="56">
        <v>2</v>
      </c>
      <c r="K43" s="55">
        <v>40</v>
      </c>
      <c r="L43" s="56">
        <v>3</v>
      </c>
      <c r="M43" s="55">
        <v>60</v>
      </c>
      <c r="N43" s="56">
        <v>0</v>
      </c>
      <c r="O43" s="55">
        <v>0</v>
      </c>
      <c r="P43" s="58">
        <v>0</v>
      </c>
      <c r="Q43" s="59">
        <v>0</v>
      </c>
      <c r="R43" s="63">
        <v>0</v>
      </c>
      <c r="S43" s="59">
        <v>0</v>
      </c>
      <c r="T43" s="63">
        <v>0</v>
      </c>
      <c r="U43" s="82">
        <v>0</v>
      </c>
      <c r="V43" s="67">
        <v>3631</v>
      </c>
      <c r="W43" s="68">
        <v>100</v>
      </c>
      <c r="X43" s="69"/>
    </row>
    <row r="44" spans="1:24" s="20" customFormat="1" ht="15" customHeight="1" x14ac:dyDescent="0.2">
      <c r="A44" s="19" t="s">
        <v>17</v>
      </c>
      <c r="B44" s="21" t="s">
        <v>55</v>
      </c>
      <c r="C44" s="22">
        <f t="shared" si="0"/>
        <v>13</v>
      </c>
      <c r="D44" s="23">
        <v>0</v>
      </c>
      <c r="E44" s="24">
        <v>0</v>
      </c>
      <c r="F44" s="30">
        <v>0</v>
      </c>
      <c r="G44" s="24">
        <v>0</v>
      </c>
      <c r="H44" s="25">
        <v>2</v>
      </c>
      <c r="I44" s="24">
        <v>15.384600000000001</v>
      </c>
      <c r="J44" s="25">
        <v>8</v>
      </c>
      <c r="K44" s="24">
        <v>61.537999999999997</v>
      </c>
      <c r="L44" s="25">
        <v>3</v>
      </c>
      <c r="M44" s="24">
        <v>23.077000000000002</v>
      </c>
      <c r="N44" s="30">
        <v>0</v>
      </c>
      <c r="O44" s="24">
        <v>0</v>
      </c>
      <c r="P44" s="32">
        <v>0</v>
      </c>
      <c r="Q44" s="27">
        <v>0</v>
      </c>
      <c r="R44" s="31">
        <v>1</v>
      </c>
      <c r="S44" s="27">
        <v>7.6923000000000004</v>
      </c>
      <c r="T44" s="31">
        <v>0</v>
      </c>
      <c r="U44" s="73">
        <v>0</v>
      </c>
      <c r="V44" s="28">
        <v>1815</v>
      </c>
      <c r="W44" s="29">
        <v>100</v>
      </c>
      <c r="X44" s="70"/>
    </row>
    <row r="45" spans="1:24" s="20" customFormat="1" ht="15" customHeight="1" x14ac:dyDescent="0.2">
      <c r="A45" s="19" t="s">
        <v>17</v>
      </c>
      <c r="B45" s="61" t="s">
        <v>56</v>
      </c>
      <c r="C45" s="53">
        <f t="shared" si="0"/>
        <v>0</v>
      </c>
      <c r="D45" s="63">
        <v>0</v>
      </c>
      <c r="E45" s="55">
        <v>0</v>
      </c>
      <c r="F45" s="56">
        <v>0</v>
      </c>
      <c r="G45" s="55">
        <v>0</v>
      </c>
      <c r="H45" s="57">
        <v>0</v>
      </c>
      <c r="I45" s="55">
        <v>0</v>
      </c>
      <c r="J45" s="56">
        <v>0</v>
      </c>
      <c r="K45" s="55">
        <v>0</v>
      </c>
      <c r="L45" s="57">
        <v>0</v>
      </c>
      <c r="M45" s="55">
        <v>0</v>
      </c>
      <c r="N45" s="56">
        <v>0</v>
      </c>
      <c r="O45" s="55">
        <v>0</v>
      </c>
      <c r="P45" s="58">
        <v>0</v>
      </c>
      <c r="Q45" s="59">
        <v>0</v>
      </c>
      <c r="R45" s="54">
        <v>0</v>
      </c>
      <c r="S45" s="59">
        <v>0</v>
      </c>
      <c r="T45" s="63">
        <v>0</v>
      </c>
      <c r="U45" s="82">
        <v>0</v>
      </c>
      <c r="V45" s="67">
        <v>1283</v>
      </c>
      <c r="W45" s="68">
        <v>100</v>
      </c>
      <c r="X45" s="69"/>
    </row>
    <row r="46" spans="1:24" s="20" customFormat="1" ht="15" customHeight="1" x14ac:dyDescent="0.2">
      <c r="A46" s="19" t="s">
        <v>17</v>
      </c>
      <c r="B46" s="21" t="s">
        <v>57</v>
      </c>
      <c r="C46" s="22">
        <f t="shared" si="0"/>
        <v>13</v>
      </c>
      <c r="D46" s="23">
        <v>0</v>
      </c>
      <c r="E46" s="24">
        <v>0</v>
      </c>
      <c r="F46" s="25">
        <v>0</v>
      </c>
      <c r="G46" s="24">
        <v>0</v>
      </c>
      <c r="H46" s="25">
        <v>1</v>
      </c>
      <c r="I46" s="24">
        <v>7.6923000000000004</v>
      </c>
      <c r="J46" s="25">
        <v>10</v>
      </c>
      <c r="K46" s="24">
        <v>76.923000000000002</v>
      </c>
      <c r="L46" s="30">
        <v>2</v>
      </c>
      <c r="M46" s="24">
        <v>15.385</v>
      </c>
      <c r="N46" s="30">
        <v>0</v>
      </c>
      <c r="O46" s="24">
        <v>0</v>
      </c>
      <c r="P46" s="32">
        <v>0</v>
      </c>
      <c r="Q46" s="27">
        <v>0</v>
      </c>
      <c r="R46" s="23">
        <v>0</v>
      </c>
      <c r="S46" s="27">
        <v>0</v>
      </c>
      <c r="T46" s="23">
        <v>0</v>
      </c>
      <c r="U46" s="73">
        <v>0</v>
      </c>
      <c r="V46" s="28">
        <v>3027</v>
      </c>
      <c r="W46" s="29">
        <v>92.798000000000002</v>
      </c>
      <c r="X46" s="70"/>
    </row>
    <row r="47" spans="1:24" s="20" customFormat="1" ht="15" customHeight="1" x14ac:dyDescent="0.2">
      <c r="A47" s="19" t="s">
        <v>17</v>
      </c>
      <c r="B47" s="61" t="s">
        <v>58</v>
      </c>
      <c r="C47" s="64">
        <f t="shared" si="0"/>
        <v>0</v>
      </c>
      <c r="D47" s="54">
        <v>0</v>
      </c>
      <c r="E47" s="55">
        <v>0</v>
      </c>
      <c r="F47" s="57">
        <v>0</v>
      </c>
      <c r="G47" s="55">
        <v>0</v>
      </c>
      <c r="H47" s="57">
        <v>0</v>
      </c>
      <c r="I47" s="55">
        <v>0</v>
      </c>
      <c r="J47" s="57">
        <v>0</v>
      </c>
      <c r="K47" s="55">
        <v>0</v>
      </c>
      <c r="L47" s="57">
        <v>0</v>
      </c>
      <c r="M47" s="55">
        <v>0</v>
      </c>
      <c r="N47" s="56">
        <v>0</v>
      </c>
      <c r="O47" s="55">
        <v>0</v>
      </c>
      <c r="P47" s="58">
        <v>0</v>
      </c>
      <c r="Q47" s="59">
        <v>0</v>
      </c>
      <c r="R47" s="63">
        <v>0</v>
      </c>
      <c r="S47" s="59">
        <v>0</v>
      </c>
      <c r="T47" s="54">
        <v>0</v>
      </c>
      <c r="U47" s="82">
        <v>0</v>
      </c>
      <c r="V47" s="67">
        <v>308</v>
      </c>
      <c r="W47" s="68">
        <v>100</v>
      </c>
      <c r="X47" s="69"/>
    </row>
    <row r="48" spans="1:24" s="20" customFormat="1" ht="15" customHeight="1" x14ac:dyDescent="0.2">
      <c r="A48" s="19" t="s">
        <v>17</v>
      </c>
      <c r="B48" s="21" t="s">
        <v>59</v>
      </c>
      <c r="C48" s="22">
        <f t="shared" si="0"/>
        <v>47</v>
      </c>
      <c r="D48" s="31">
        <v>0</v>
      </c>
      <c r="E48" s="24">
        <v>0</v>
      </c>
      <c r="F48" s="25">
        <v>0</v>
      </c>
      <c r="G48" s="24">
        <v>0</v>
      </c>
      <c r="H48" s="30">
        <v>1</v>
      </c>
      <c r="I48" s="24">
        <v>2.1276999999999999</v>
      </c>
      <c r="J48" s="25">
        <v>35</v>
      </c>
      <c r="K48" s="24">
        <v>74.468000000000004</v>
      </c>
      <c r="L48" s="25">
        <v>10</v>
      </c>
      <c r="M48" s="24">
        <v>21.277000000000001</v>
      </c>
      <c r="N48" s="30">
        <v>0</v>
      </c>
      <c r="O48" s="24">
        <v>0</v>
      </c>
      <c r="P48" s="32">
        <v>1</v>
      </c>
      <c r="Q48" s="27">
        <v>2.1276999999999999</v>
      </c>
      <c r="R48" s="31">
        <v>0</v>
      </c>
      <c r="S48" s="27">
        <v>0</v>
      </c>
      <c r="T48" s="31">
        <v>0</v>
      </c>
      <c r="U48" s="73">
        <v>0</v>
      </c>
      <c r="V48" s="28">
        <v>1236</v>
      </c>
      <c r="W48" s="29">
        <v>100</v>
      </c>
      <c r="X48" s="70"/>
    </row>
    <row r="49" spans="1:25" s="20" customFormat="1" ht="15" customHeight="1" x14ac:dyDescent="0.2">
      <c r="A49" s="19" t="s">
        <v>17</v>
      </c>
      <c r="B49" s="61" t="s">
        <v>60</v>
      </c>
      <c r="C49" s="64">
        <f t="shared" si="0"/>
        <v>2</v>
      </c>
      <c r="D49" s="54">
        <v>1</v>
      </c>
      <c r="E49" s="55">
        <v>50</v>
      </c>
      <c r="F49" s="56">
        <v>0</v>
      </c>
      <c r="G49" s="55">
        <v>0</v>
      </c>
      <c r="H49" s="56">
        <v>0</v>
      </c>
      <c r="I49" s="55">
        <v>0</v>
      </c>
      <c r="J49" s="56">
        <v>0</v>
      </c>
      <c r="K49" s="55">
        <v>0</v>
      </c>
      <c r="L49" s="57">
        <v>1</v>
      </c>
      <c r="M49" s="55">
        <v>50</v>
      </c>
      <c r="N49" s="57">
        <v>0</v>
      </c>
      <c r="O49" s="55">
        <v>0</v>
      </c>
      <c r="P49" s="58">
        <v>0</v>
      </c>
      <c r="Q49" s="59">
        <v>0</v>
      </c>
      <c r="R49" s="63">
        <v>0</v>
      </c>
      <c r="S49" s="59">
        <v>0</v>
      </c>
      <c r="T49" s="63">
        <v>0</v>
      </c>
      <c r="U49" s="82">
        <v>0</v>
      </c>
      <c r="V49" s="67">
        <v>688</v>
      </c>
      <c r="W49" s="68">
        <v>100</v>
      </c>
      <c r="X49" s="69"/>
    </row>
    <row r="50" spans="1:25" s="20" customFormat="1" ht="15" customHeight="1" x14ac:dyDescent="0.2">
      <c r="A50" s="19" t="s">
        <v>17</v>
      </c>
      <c r="B50" s="21" t="s">
        <v>61</v>
      </c>
      <c r="C50" s="22">
        <f t="shared" si="0"/>
        <v>11</v>
      </c>
      <c r="D50" s="23">
        <v>0</v>
      </c>
      <c r="E50" s="24">
        <v>0</v>
      </c>
      <c r="F50" s="25">
        <v>0</v>
      </c>
      <c r="G50" s="24">
        <v>0</v>
      </c>
      <c r="H50" s="30">
        <v>1</v>
      </c>
      <c r="I50" s="24">
        <v>9.0908999999999995</v>
      </c>
      <c r="J50" s="25">
        <v>3</v>
      </c>
      <c r="K50" s="24">
        <v>27.273</v>
      </c>
      <c r="L50" s="25">
        <v>7</v>
      </c>
      <c r="M50" s="24">
        <v>63.636000000000003</v>
      </c>
      <c r="N50" s="30">
        <v>0</v>
      </c>
      <c r="O50" s="24">
        <v>0</v>
      </c>
      <c r="P50" s="32">
        <v>0</v>
      </c>
      <c r="Q50" s="27">
        <v>0</v>
      </c>
      <c r="R50" s="23">
        <v>0</v>
      </c>
      <c r="S50" s="27">
        <v>0</v>
      </c>
      <c r="T50" s="23">
        <v>0</v>
      </c>
      <c r="U50" s="73">
        <v>0</v>
      </c>
      <c r="V50" s="28">
        <v>1818</v>
      </c>
      <c r="W50" s="29">
        <v>100</v>
      </c>
      <c r="X50" s="70"/>
    </row>
    <row r="51" spans="1:25" s="20" customFormat="1" ht="15" customHeight="1" x14ac:dyDescent="0.2">
      <c r="A51" s="19" t="s">
        <v>17</v>
      </c>
      <c r="B51" s="61" t="s">
        <v>62</v>
      </c>
      <c r="C51" s="53">
        <f t="shared" si="0"/>
        <v>718</v>
      </c>
      <c r="D51" s="54">
        <v>0</v>
      </c>
      <c r="E51" s="55">
        <v>0</v>
      </c>
      <c r="F51" s="57">
        <v>3</v>
      </c>
      <c r="G51" s="55">
        <v>0.4178</v>
      </c>
      <c r="H51" s="56">
        <v>498</v>
      </c>
      <c r="I51" s="55">
        <v>69.359300000000005</v>
      </c>
      <c r="J51" s="56">
        <v>131</v>
      </c>
      <c r="K51" s="55">
        <v>18.245000000000001</v>
      </c>
      <c r="L51" s="56">
        <v>75</v>
      </c>
      <c r="M51" s="55">
        <v>10.446</v>
      </c>
      <c r="N51" s="57">
        <v>0</v>
      </c>
      <c r="O51" s="55">
        <v>0</v>
      </c>
      <c r="P51" s="58">
        <v>11</v>
      </c>
      <c r="Q51" s="59">
        <v>1.532</v>
      </c>
      <c r="R51" s="54">
        <v>49</v>
      </c>
      <c r="S51" s="59">
        <v>6.8244999999999996</v>
      </c>
      <c r="T51" s="54">
        <v>109</v>
      </c>
      <c r="U51" s="82">
        <v>15.181100000000001</v>
      </c>
      <c r="V51" s="67">
        <v>8616</v>
      </c>
      <c r="W51" s="68">
        <v>100</v>
      </c>
      <c r="X51" s="69"/>
    </row>
    <row r="52" spans="1:25" s="20" customFormat="1" ht="15" customHeight="1" x14ac:dyDescent="0.2">
      <c r="A52" s="19" t="s">
        <v>17</v>
      </c>
      <c r="B52" s="21" t="s">
        <v>63</v>
      </c>
      <c r="C52" s="22">
        <f t="shared" si="0"/>
        <v>0</v>
      </c>
      <c r="D52" s="31">
        <v>0</v>
      </c>
      <c r="E52" s="24">
        <v>0</v>
      </c>
      <c r="F52" s="25">
        <v>0</v>
      </c>
      <c r="G52" s="24">
        <v>0</v>
      </c>
      <c r="H52" s="30">
        <v>0</v>
      </c>
      <c r="I52" s="24">
        <v>0</v>
      </c>
      <c r="J52" s="30">
        <v>0</v>
      </c>
      <c r="K52" s="24">
        <v>0</v>
      </c>
      <c r="L52" s="25">
        <v>0</v>
      </c>
      <c r="M52" s="24">
        <v>0</v>
      </c>
      <c r="N52" s="30">
        <v>0</v>
      </c>
      <c r="O52" s="24">
        <v>0</v>
      </c>
      <c r="P52" s="26">
        <v>0</v>
      </c>
      <c r="Q52" s="27">
        <v>0</v>
      </c>
      <c r="R52" s="23">
        <v>0</v>
      </c>
      <c r="S52" s="27">
        <v>0</v>
      </c>
      <c r="T52" s="23">
        <v>0</v>
      </c>
      <c r="U52" s="73">
        <v>0</v>
      </c>
      <c r="V52" s="28">
        <v>1009</v>
      </c>
      <c r="W52" s="29">
        <v>100</v>
      </c>
      <c r="X52" s="70"/>
    </row>
    <row r="53" spans="1:25" s="20" customFormat="1" ht="15" customHeight="1" x14ac:dyDescent="0.2">
      <c r="A53" s="19" t="s">
        <v>17</v>
      </c>
      <c r="B53" s="61" t="s">
        <v>64</v>
      </c>
      <c r="C53" s="64">
        <f t="shared" si="0"/>
        <v>0</v>
      </c>
      <c r="D53" s="63">
        <v>0</v>
      </c>
      <c r="E53" s="55">
        <v>0</v>
      </c>
      <c r="F53" s="56">
        <v>0</v>
      </c>
      <c r="G53" s="55">
        <v>0</v>
      </c>
      <c r="H53" s="57">
        <v>0</v>
      </c>
      <c r="I53" s="55">
        <v>0</v>
      </c>
      <c r="J53" s="56">
        <v>0</v>
      </c>
      <c r="K53" s="55">
        <v>0</v>
      </c>
      <c r="L53" s="57">
        <v>0</v>
      </c>
      <c r="M53" s="55">
        <v>0</v>
      </c>
      <c r="N53" s="57">
        <v>0</v>
      </c>
      <c r="O53" s="55">
        <v>0</v>
      </c>
      <c r="P53" s="58">
        <v>0</v>
      </c>
      <c r="Q53" s="59">
        <v>0</v>
      </c>
      <c r="R53" s="63">
        <v>0</v>
      </c>
      <c r="S53" s="59">
        <v>0</v>
      </c>
      <c r="T53" s="54">
        <v>0</v>
      </c>
      <c r="U53" s="82">
        <v>0</v>
      </c>
      <c r="V53" s="67">
        <v>306</v>
      </c>
      <c r="W53" s="68">
        <v>100</v>
      </c>
      <c r="X53" s="69"/>
    </row>
    <row r="54" spans="1:25" s="20" customFormat="1" ht="15" customHeight="1" x14ac:dyDescent="0.2">
      <c r="A54" s="19" t="s">
        <v>17</v>
      </c>
      <c r="B54" s="21" t="s">
        <v>65</v>
      </c>
      <c r="C54" s="22">
        <f t="shared" si="0"/>
        <v>28</v>
      </c>
      <c r="D54" s="31">
        <v>0</v>
      </c>
      <c r="E54" s="24">
        <v>0</v>
      </c>
      <c r="F54" s="25">
        <v>0</v>
      </c>
      <c r="G54" s="34">
        <v>0</v>
      </c>
      <c r="H54" s="30">
        <v>2</v>
      </c>
      <c r="I54" s="34">
        <v>7.1429</v>
      </c>
      <c r="J54" s="25">
        <v>22</v>
      </c>
      <c r="K54" s="24">
        <v>78.570999999999998</v>
      </c>
      <c r="L54" s="25">
        <v>4</v>
      </c>
      <c r="M54" s="24">
        <v>14.286</v>
      </c>
      <c r="N54" s="25">
        <v>0</v>
      </c>
      <c r="O54" s="24">
        <v>0</v>
      </c>
      <c r="P54" s="32">
        <v>0</v>
      </c>
      <c r="Q54" s="27">
        <v>0</v>
      </c>
      <c r="R54" s="23">
        <v>1</v>
      </c>
      <c r="S54" s="27">
        <v>3.5714000000000001</v>
      </c>
      <c r="T54" s="31">
        <v>0</v>
      </c>
      <c r="U54" s="73">
        <v>0</v>
      </c>
      <c r="V54" s="28">
        <v>1971</v>
      </c>
      <c r="W54" s="29">
        <v>100</v>
      </c>
      <c r="X54" s="70"/>
    </row>
    <row r="55" spans="1:25" s="20" customFormat="1" ht="15" customHeight="1" x14ac:dyDescent="0.2">
      <c r="A55" s="19" t="s">
        <v>17</v>
      </c>
      <c r="B55" s="61" t="s">
        <v>66</v>
      </c>
      <c r="C55" s="53">
        <f t="shared" si="0"/>
        <v>237</v>
      </c>
      <c r="D55" s="54">
        <v>1</v>
      </c>
      <c r="E55" s="55">
        <v>0.42199999999999999</v>
      </c>
      <c r="F55" s="56">
        <v>1</v>
      </c>
      <c r="G55" s="55">
        <v>0.4219</v>
      </c>
      <c r="H55" s="57">
        <v>103</v>
      </c>
      <c r="I55" s="55">
        <v>43.459899999999998</v>
      </c>
      <c r="J55" s="57">
        <v>1</v>
      </c>
      <c r="K55" s="55">
        <v>0.42199999999999999</v>
      </c>
      <c r="L55" s="56">
        <v>120</v>
      </c>
      <c r="M55" s="55">
        <v>50.633000000000003</v>
      </c>
      <c r="N55" s="56">
        <v>1</v>
      </c>
      <c r="O55" s="55">
        <v>0.42193999999999998</v>
      </c>
      <c r="P55" s="62">
        <v>10</v>
      </c>
      <c r="Q55" s="59">
        <v>4.2194000000000003</v>
      </c>
      <c r="R55" s="54">
        <v>3</v>
      </c>
      <c r="S55" s="59">
        <v>1.2658</v>
      </c>
      <c r="T55" s="63">
        <v>21</v>
      </c>
      <c r="U55" s="82">
        <v>8.8607999999999993</v>
      </c>
      <c r="V55" s="67">
        <v>2305</v>
      </c>
      <c r="W55" s="68">
        <v>100</v>
      </c>
      <c r="X55" s="69"/>
    </row>
    <row r="56" spans="1:25" s="20" customFormat="1" ht="15" customHeight="1" x14ac:dyDescent="0.2">
      <c r="A56" s="19" t="s">
        <v>17</v>
      </c>
      <c r="B56" s="21" t="s">
        <v>67</v>
      </c>
      <c r="C56" s="22">
        <f t="shared" si="0"/>
        <v>0</v>
      </c>
      <c r="D56" s="23">
        <v>0</v>
      </c>
      <c r="E56" s="24">
        <v>0</v>
      </c>
      <c r="F56" s="25">
        <v>0</v>
      </c>
      <c r="G56" s="24">
        <v>0</v>
      </c>
      <c r="H56" s="25">
        <v>0</v>
      </c>
      <c r="I56" s="24">
        <v>0</v>
      </c>
      <c r="J56" s="30">
        <v>0</v>
      </c>
      <c r="K56" s="24">
        <v>0</v>
      </c>
      <c r="L56" s="25">
        <v>0</v>
      </c>
      <c r="M56" s="24">
        <v>0</v>
      </c>
      <c r="N56" s="30">
        <v>0</v>
      </c>
      <c r="O56" s="24">
        <v>0</v>
      </c>
      <c r="P56" s="26">
        <v>0</v>
      </c>
      <c r="Q56" s="27">
        <v>0</v>
      </c>
      <c r="R56" s="31">
        <v>0</v>
      </c>
      <c r="S56" s="27">
        <v>0</v>
      </c>
      <c r="T56" s="31">
        <v>0</v>
      </c>
      <c r="U56" s="73">
        <v>0</v>
      </c>
      <c r="V56" s="28">
        <v>720</v>
      </c>
      <c r="W56" s="29">
        <v>100</v>
      </c>
      <c r="X56" s="70"/>
    </row>
    <row r="57" spans="1:25" s="20" customFormat="1" ht="15" customHeight="1" x14ac:dyDescent="0.2">
      <c r="A57" s="19" t="s">
        <v>17</v>
      </c>
      <c r="B57" s="61" t="s">
        <v>68</v>
      </c>
      <c r="C57" s="53">
        <f t="shared" si="0"/>
        <v>15</v>
      </c>
      <c r="D57" s="54">
        <v>1</v>
      </c>
      <c r="E57" s="55">
        <v>6.6669999999999998</v>
      </c>
      <c r="F57" s="57">
        <v>0</v>
      </c>
      <c r="G57" s="55">
        <v>0</v>
      </c>
      <c r="H57" s="56">
        <v>1</v>
      </c>
      <c r="I57" s="55">
        <v>6.6666999999999996</v>
      </c>
      <c r="J57" s="56">
        <v>9</v>
      </c>
      <c r="K57" s="55">
        <v>60</v>
      </c>
      <c r="L57" s="56">
        <v>2</v>
      </c>
      <c r="M57" s="55">
        <v>13.333</v>
      </c>
      <c r="N57" s="56">
        <v>0</v>
      </c>
      <c r="O57" s="55">
        <v>0</v>
      </c>
      <c r="P57" s="62">
        <v>2</v>
      </c>
      <c r="Q57" s="59">
        <v>13.333299999999999</v>
      </c>
      <c r="R57" s="63">
        <v>0</v>
      </c>
      <c r="S57" s="59">
        <v>0</v>
      </c>
      <c r="T57" s="63">
        <v>0</v>
      </c>
      <c r="U57" s="82">
        <v>0</v>
      </c>
      <c r="V57" s="67">
        <v>2232</v>
      </c>
      <c r="W57" s="68">
        <v>100</v>
      </c>
      <c r="X57" s="69"/>
    </row>
    <row r="58" spans="1:25" s="20" customFormat="1" ht="15" customHeight="1" thickBot="1" x14ac:dyDescent="0.25">
      <c r="A58" s="19" t="s">
        <v>17</v>
      </c>
      <c r="B58" s="35" t="s">
        <v>69</v>
      </c>
      <c r="C58" s="65">
        <f t="shared" si="0"/>
        <v>1</v>
      </c>
      <c r="D58" s="66">
        <v>0</v>
      </c>
      <c r="E58" s="37">
        <v>0</v>
      </c>
      <c r="F58" s="38">
        <v>0</v>
      </c>
      <c r="G58" s="37">
        <v>0</v>
      </c>
      <c r="H58" s="39">
        <v>0</v>
      </c>
      <c r="I58" s="37">
        <v>0</v>
      </c>
      <c r="J58" s="38">
        <v>0</v>
      </c>
      <c r="K58" s="37">
        <v>0</v>
      </c>
      <c r="L58" s="38">
        <v>1</v>
      </c>
      <c r="M58" s="37">
        <v>100</v>
      </c>
      <c r="N58" s="38">
        <v>0</v>
      </c>
      <c r="O58" s="37">
        <v>0</v>
      </c>
      <c r="P58" s="40">
        <v>0</v>
      </c>
      <c r="Q58" s="41">
        <v>0</v>
      </c>
      <c r="R58" s="36">
        <v>0</v>
      </c>
      <c r="S58" s="41">
        <v>0</v>
      </c>
      <c r="T58" s="36">
        <v>0</v>
      </c>
      <c r="U58" s="83">
        <v>0</v>
      </c>
      <c r="V58" s="42">
        <v>365</v>
      </c>
      <c r="W58" s="43">
        <v>100</v>
      </c>
      <c r="X58" s="72"/>
    </row>
    <row r="59" spans="1:25" s="20" customFormat="1" ht="15" customHeight="1" x14ac:dyDescent="0.2">
      <c r="A59" s="19"/>
      <c r="B59" s="21"/>
      <c r="C59" s="30"/>
      <c r="D59" s="30"/>
      <c r="E59" s="73"/>
      <c r="F59" s="25"/>
      <c r="G59" s="73"/>
      <c r="H59" s="30"/>
      <c r="I59" s="73"/>
      <c r="J59" s="25"/>
      <c r="K59" s="73"/>
      <c r="L59" s="25"/>
      <c r="M59" s="73"/>
      <c r="N59" s="25"/>
      <c r="O59" s="73"/>
      <c r="P59" s="30"/>
      <c r="Q59" s="73"/>
      <c r="R59" s="25"/>
      <c r="S59" s="73"/>
      <c r="T59" s="25"/>
      <c r="U59" s="73"/>
      <c r="V59" s="74"/>
      <c r="W59" s="70"/>
      <c r="X59" s="70"/>
    </row>
    <row r="60" spans="1:25" s="20" customFormat="1" ht="15" customHeight="1" x14ac:dyDescent="0.2">
      <c r="A60" s="19"/>
      <c r="B60" s="84" t="s">
        <v>76</v>
      </c>
      <c r="C60" s="85"/>
      <c r="D60" s="85"/>
      <c r="E60" s="85"/>
      <c r="F60" s="85"/>
      <c r="G60" s="85"/>
      <c r="H60" s="86"/>
      <c r="I60" s="86"/>
      <c r="J60" s="86"/>
      <c r="K60" s="86"/>
      <c r="L60" s="86"/>
      <c r="M60" s="86"/>
      <c r="N60" s="86"/>
      <c r="O60" s="86"/>
      <c r="P60" s="86"/>
      <c r="Q60" s="86"/>
      <c r="R60" s="86"/>
      <c r="S60" s="86"/>
      <c r="T60" s="86"/>
      <c r="U60" s="86"/>
      <c r="V60" s="85"/>
      <c r="W60" s="85"/>
      <c r="X60" s="86"/>
      <c r="Y60" s="86"/>
    </row>
    <row r="61" spans="1:25" s="45" customFormat="1" ht="15" customHeight="1" x14ac:dyDescent="0.2">
      <c r="A61" s="47"/>
      <c r="B61" s="51" t="s">
        <v>72</v>
      </c>
      <c r="C61" s="44"/>
      <c r="D61" s="44"/>
      <c r="E61" s="44"/>
      <c r="F61" s="44"/>
      <c r="G61" s="44"/>
      <c r="H61" s="44"/>
      <c r="I61" s="44"/>
      <c r="J61" s="44"/>
      <c r="K61" s="44"/>
      <c r="L61" s="44"/>
      <c r="M61" s="44"/>
      <c r="N61" s="44"/>
      <c r="O61" s="44"/>
      <c r="P61" s="44"/>
      <c r="Q61" s="44"/>
      <c r="R61" s="44"/>
      <c r="S61" s="44"/>
      <c r="T61" s="49"/>
      <c r="U61" s="50"/>
      <c r="V61" s="44"/>
      <c r="W61" s="44"/>
      <c r="X61" s="44"/>
    </row>
    <row r="62" spans="1:25" s="45" customFormat="1" ht="15" customHeight="1" x14ac:dyDescent="0.2">
      <c r="A62" s="47"/>
      <c r="B62" s="48" t="str">
        <f>CONCATENATE("NOTE: Table reads (for US Totals):  Of all ",IF(ISTEXT(C7),LEFT(C7,3),TEXT(C7,"#,##0"))," female public school students ", A7, ", ",IF(ISTEXT(R7),LEFT(R7,3),TEXT(R7,"#,##0"))," (",TEXT(S7,"0.0"),"%) were students with disabilities served under Section 504.")</f>
        <v>NOTE: Table reads (for US Totals):  Of all 1,631 female public school students not served under IDEA subjected to mechanical restraint, 59 (3.6%) were students with disabilities served under Section 504.</v>
      </c>
      <c r="C62" s="44"/>
      <c r="D62" s="44"/>
      <c r="E62" s="44"/>
      <c r="F62" s="44"/>
      <c r="G62" s="44"/>
      <c r="H62" s="44"/>
      <c r="I62" s="44"/>
      <c r="J62" s="44"/>
      <c r="K62" s="44"/>
      <c r="L62" s="44"/>
      <c r="M62" s="44"/>
      <c r="N62" s="44"/>
      <c r="O62" s="44"/>
      <c r="P62" s="44"/>
      <c r="Q62" s="44"/>
      <c r="R62" s="44"/>
      <c r="S62" s="44"/>
      <c r="T62" s="44"/>
      <c r="U62" s="44"/>
      <c r="V62" s="49"/>
      <c r="W62" s="50"/>
      <c r="X62" s="50"/>
    </row>
    <row r="63" spans="1:25" s="20" customFormat="1" ht="15" customHeight="1" x14ac:dyDescent="0.2">
      <c r="A63" s="19"/>
      <c r="B63" s="48" t="str">
        <f>CONCATENATE("            Table reads (for US Race/Ethnicity):  Of all ",TEXT(A3,"#,##0")," public school female students ",(A7), ", ",TEXT(D7,"#,##0")," (",TEXT(E7,"0.0"),"%) were American Indian or Alaska Native.")</f>
        <v xml:space="preserve">            Table reads (for US Race/Ethnicity):  Of all 1,631 public school female students not served under IDEA subjected to mechanical restraint, 11 (0.7%) were American Indian or Alaska Native.</v>
      </c>
      <c r="C63" s="85"/>
      <c r="D63" s="85"/>
      <c r="E63" s="85"/>
      <c r="F63" s="85"/>
      <c r="G63" s="85"/>
      <c r="H63" s="86"/>
      <c r="I63" s="86"/>
      <c r="J63" s="86"/>
      <c r="K63" s="86"/>
      <c r="L63" s="86"/>
      <c r="M63" s="86"/>
      <c r="N63" s="86"/>
      <c r="O63" s="86"/>
      <c r="P63" s="86"/>
      <c r="Q63" s="86"/>
      <c r="R63" s="86"/>
      <c r="S63" s="86"/>
      <c r="T63" s="86"/>
      <c r="U63" s="86"/>
      <c r="V63" s="85"/>
      <c r="W63" s="85"/>
      <c r="X63" s="86"/>
      <c r="Y63" s="86"/>
    </row>
    <row r="64" spans="1:25" s="20" customFormat="1" ht="15" customHeight="1" x14ac:dyDescent="0.2">
      <c r="A64" s="19"/>
      <c r="B64" s="107" t="s">
        <v>77</v>
      </c>
      <c r="C64" s="107"/>
      <c r="D64" s="107"/>
      <c r="E64" s="107"/>
      <c r="F64" s="107"/>
      <c r="G64" s="107"/>
      <c r="H64" s="107"/>
      <c r="I64" s="107"/>
      <c r="J64" s="107"/>
      <c r="K64" s="107"/>
      <c r="L64" s="107"/>
      <c r="M64" s="107"/>
      <c r="N64" s="107"/>
      <c r="O64" s="107"/>
      <c r="P64" s="107"/>
      <c r="Q64" s="107"/>
      <c r="R64" s="107"/>
      <c r="S64" s="107"/>
      <c r="T64" s="107"/>
      <c r="U64" s="107"/>
      <c r="V64" s="107"/>
      <c r="W64" s="107"/>
      <c r="X64" s="80"/>
    </row>
    <row r="65" spans="1:24" s="45" customFormat="1" ht="14.1" customHeight="1" x14ac:dyDescent="0.2">
      <c r="B65" s="107" t="s">
        <v>73</v>
      </c>
      <c r="C65" s="107"/>
      <c r="D65" s="107"/>
      <c r="E65" s="107"/>
      <c r="F65" s="107"/>
      <c r="G65" s="107"/>
      <c r="H65" s="107"/>
      <c r="I65" s="107"/>
      <c r="J65" s="107"/>
      <c r="K65" s="107"/>
      <c r="L65" s="107"/>
      <c r="M65" s="107"/>
      <c r="N65" s="107"/>
      <c r="O65" s="107"/>
      <c r="P65" s="107"/>
      <c r="Q65" s="107"/>
      <c r="R65" s="107"/>
      <c r="S65" s="107"/>
      <c r="T65" s="107"/>
      <c r="U65" s="107"/>
      <c r="V65" s="107"/>
      <c r="W65" s="107"/>
      <c r="X65" s="80"/>
    </row>
    <row r="66" spans="1:24" s="45" customFormat="1" ht="15" customHeight="1" x14ac:dyDescent="0.2">
      <c r="A66" s="47"/>
      <c r="B66" s="44"/>
      <c r="C66" s="44"/>
      <c r="D66" s="44"/>
      <c r="E66" s="44"/>
      <c r="F66" s="44"/>
      <c r="G66" s="44"/>
      <c r="H66" s="44"/>
      <c r="I66" s="44"/>
      <c r="J66" s="44"/>
      <c r="K66" s="44"/>
      <c r="L66" s="44"/>
      <c r="M66" s="44"/>
      <c r="N66" s="44"/>
      <c r="O66" s="44"/>
      <c r="P66" s="44"/>
      <c r="Q66" s="44"/>
      <c r="R66" s="44"/>
      <c r="S66" s="44"/>
      <c r="T66" s="49"/>
      <c r="U66" s="50"/>
      <c r="V66" s="44"/>
      <c r="W66" s="44"/>
      <c r="X66" s="44"/>
    </row>
    <row r="67" spans="1:24" s="45" customFormat="1" ht="15" customHeight="1" x14ac:dyDescent="0.2">
      <c r="A67" s="47"/>
      <c r="B67" s="44"/>
      <c r="C67" s="44"/>
      <c r="D67" s="44"/>
      <c r="E67" s="44"/>
      <c r="F67" s="44"/>
      <c r="G67" s="44"/>
      <c r="H67" s="44"/>
      <c r="I67" s="44"/>
      <c r="J67" s="44"/>
      <c r="K67" s="44"/>
      <c r="L67" s="44"/>
      <c r="M67" s="44"/>
      <c r="N67" s="44"/>
      <c r="O67" s="44"/>
      <c r="P67" s="44"/>
      <c r="Q67" s="44"/>
      <c r="R67" s="44"/>
      <c r="S67" s="44"/>
      <c r="T67" s="49"/>
      <c r="U67" s="50"/>
      <c r="V67" s="44"/>
      <c r="W67" s="44"/>
      <c r="X67" s="44"/>
    </row>
    <row r="68" spans="1:24" s="45" customFormat="1" ht="15" customHeight="1" x14ac:dyDescent="0.2">
      <c r="A68" s="47"/>
      <c r="B68" s="1"/>
      <c r="C68" s="1"/>
      <c r="D68" s="1"/>
      <c r="E68" s="1"/>
      <c r="F68" s="1"/>
      <c r="G68" s="1"/>
      <c r="H68" s="1"/>
      <c r="I68" s="1"/>
      <c r="J68" s="1"/>
      <c r="K68" s="1"/>
      <c r="L68" s="1"/>
      <c r="M68" s="1"/>
      <c r="N68" s="1"/>
      <c r="O68" s="1"/>
      <c r="P68" s="1"/>
      <c r="Q68" s="1"/>
      <c r="R68" s="1"/>
      <c r="S68" s="1"/>
      <c r="T68" s="3"/>
      <c r="U68" s="4"/>
      <c r="V68" s="1"/>
      <c r="W68" s="1"/>
      <c r="X68" s="1"/>
    </row>
  </sheetData>
  <mergeCells count="16">
    <mergeCell ref="B64:W64"/>
    <mergeCell ref="B65:W65"/>
    <mergeCell ref="W4:X5"/>
    <mergeCell ref="D5:E5"/>
    <mergeCell ref="F5:G5"/>
    <mergeCell ref="H5:I5"/>
    <mergeCell ref="J5:K5"/>
    <mergeCell ref="L5:M5"/>
    <mergeCell ref="N5:O5"/>
    <mergeCell ref="P5:Q5"/>
    <mergeCell ref="B4:B5"/>
    <mergeCell ref="C4:C5"/>
    <mergeCell ref="D4:Q4"/>
    <mergeCell ref="R4:S5"/>
    <mergeCell ref="T4:U5"/>
    <mergeCell ref="V4:V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Total</vt:lpstr>
      <vt:lpstr>Male</vt:lpstr>
      <vt:lpstr>Female</vt:lpstr>
      <vt:lpstr>Total IDEA</vt:lpstr>
      <vt:lpstr> Male IDEA</vt:lpstr>
      <vt:lpstr>Female IDEA</vt:lpstr>
      <vt:lpstr>Total non-IDEA</vt:lpstr>
      <vt:lpstr>Male Non-IDEA</vt:lpstr>
      <vt:lpstr>Female Non-IDEA</vt:lpstr>
      <vt:lpstr>' Male IDEA'!Print_Area</vt:lpstr>
      <vt:lpstr>'Female IDEA'!Print_Area</vt:lpstr>
      <vt:lpstr>'Total IDEA'!Print_Area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for Civil Rights</dc:creator>
  <cp:lastModifiedBy>Hector Tello</cp:lastModifiedBy>
  <cp:lastPrinted>2015-09-09T00:33:04Z</cp:lastPrinted>
  <dcterms:created xsi:type="dcterms:W3CDTF">2014-03-02T22:16:30Z</dcterms:created>
  <dcterms:modified xsi:type="dcterms:W3CDTF">2020-04-25T18:17:02Z</dcterms:modified>
</cp:coreProperties>
</file>