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0" yWindow="-120" windowWidth="24240" windowHeight="13740" tabRatio="813"/>
  </bookViews>
  <sheets>
    <sheet name="Total" sheetId="51" r:id="rId1"/>
    <sheet name="Male" sheetId="52" r:id="rId2"/>
    <sheet name="Female" sheetId="53" r:id="rId3"/>
  </sheets>
  <definedNames>
    <definedName name="_xlnm.Print_Area" localSheetId="2">Female!$B$1:$AA$64</definedName>
    <definedName name="_xlnm.Print_Area" localSheetId="1">Male!$B$1:$AA$64</definedName>
    <definedName name="_xlnm.Print_Area" localSheetId="0">Total!$B$1:$AA$64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53" l="1"/>
  <c r="C57" i="53"/>
  <c r="C56" i="53"/>
  <c r="C55" i="53"/>
  <c r="C54" i="53"/>
  <c r="C53" i="53"/>
  <c r="C52" i="53"/>
  <c r="C51" i="53"/>
  <c r="C50" i="53"/>
  <c r="C49" i="53"/>
  <c r="C48" i="53"/>
  <c r="C47" i="53"/>
  <c r="C46" i="53"/>
  <c r="C45" i="53"/>
  <c r="C44" i="53"/>
  <c r="C43" i="53"/>
  <c r="C42" i="53"/>
  <c r="C41" i="53"/>
  <c r="C40" i="53"/>
  <c r="C39" i="53"/>
  <c r="C38" i="53"/>
  <c r="C37" i="53"/>
  <c r="C36" i="53"/>
  <c r="C35" i="53"/>
  <c r="C34" i="53"/>
  <c r="C33" i="53"/>
  <c r="C32" i="53"/>
  <c r="C31" i="53"/>
  <c r="C30" i="53"/>
  <c r="C29" i="53"/>
  <c r="C28" i="53"/>
  <c r="C27" i="53"/>
  <c r="C26" i="53"/>
  <c r="C25" i="53"/>
  <c r="C24" i="53"/>
  <c r="C23" i="53"/>
  <c r="C22" i="53"/>
  <c r="C21" i="53"/>
  <c r="C20" i="53"/>
  <c r="C19" i="53"/>
  <c r="C18" i="53"/>
  <c r="C17" i="53"/>
  <c r="C16" i="53"/>
  <c r="C15" i="53"/>
  <c r="C14" i="53"/>
  <c r="C13" i="53"/>
  <c r="C12" i="53"/>
  <c r="C11" i="53"/>
  <c r="C10" i="53"/>
  <c r="C9" i="53"/>
  <c r="C8" i="53"/>
  <c r="C7" i="53"/>
  <c r="C58" i="52"/>
  <c r="C57" i="52"/>
  <c r="C56" i="52"/>
  <c r="C55" i="52"/>
  <c r="C54" i="52"/>
  <c r="C53" i="52"/>
  <c r="C52" i="52"/>
  <c r="C51" i="52"/>
  <c r="C50" i="52"/>
  <c r="C49" i="52"/>
  <c r="C48" i="52"/>
  <c r="C47" i="52"/>
  <c r="C46" i="52"/>
  <c r="C45" i="52"/>
  <c r="C44" i="52"/>
  <c r="C43" i="52"/>
  <c r="C42" i="52"/>
  <c r="C41" i="52"/>
  <c r="C40" i="52"/>
  <c r="C39" i="52"/>
  <c r="C38" i="52"/>
  <c r="C37" i="52"/>
  <c r="C36" i="52"/>
  <c r="C35" i="52"/>
  <c r="C34" i="52"/>
  <c r="C33" i="52"/>
  <c r="C32" i="52"/>
  <c r="C31" i="52"/>
  <c r="C30" i="52"/>
  <c r="C29" i="52"/>
  <c r="C28" i="52"/>
  <c r="C27" i="52"/>
  <c r="C26" i="52"/>
  <c r="C25" i="52"/>
  <c r="C24" i="52"/>
  <c r="C23" i="52"/>
  <c r="C22" i="52"/>
  <c r="C21" i="52"/>
  <c r="C20" i="52"/>
  <c r="C19" i="52"/>
  <c r="C18" i="52"/>
  <c r="C17" i="52"/>
  <c r="C16" i="52"/>
  <c r="C15" i="52"/>
  <c r="C14" i="52"/>
  <c r="C13" i="52"/>
  <c r="C12" i="52"/>
  <c r="C11" i="52"/>
  <c r="C10" i="52"/>
  <c r="C9" i="52"/>
  <c r="C8" i="52"/>
  <c r="C7" i="52"/>
  <c r="A3" i="52" s="1"/>
  <c r="C58" i="51"/>
  <c r="C57" i="51"/>
  <c r="C56" i="51"/>
  <c r="C55" i="51"/>
  <c r="C54" i="51"/>
  <c r="C53" i="51"/>
  <c r="C52" i="51"/>
  <c r="C51" i="51"/>
  <c r="C50" i="51"/>
  <c r="C49" i="51"/>
  <c r="C48" i="51"/>
  <c r="C47" i="51"/>
  <c r="C46" i="51"/>
  <c r="C45" i="51"/>
  <c r="C44" i="51"/>
  <c r="C43" i="51"/>
  <c r="C42" i="51"/>
  <c r="C41" i="51"/>
  <c r="C40" i="51"/>
  <c r="C39" i="51"/>
  <c r="C38" i="51"/>
  <c r="C37" i="51"/>
  <c r="C36" i="51"/>
  <c r="C35" i="51"/>
  <c r="C34" i="51"/>
  <c r="C33" i="51"/>
  <c r="C32" i="51"/>
  <c r="C31" i="51"/>
  <c r="C30" i="51"/>
  <c r="C29" i="51"/>
  <c r="C28" i="51"/>
  <c r="C27" i="51"/>
  <c r="C26" i="51"/>
  <c r="C25" i="51"/>
  <c r="C24" i="51"/>
  <c r="C23" i="51"/>
  <c r="C22" i="51"/>
  <c r="C21" i="51"/>
  <c r="C20" i="51"/>
  <c r="C19" i="51"/>
  <c r="C18" i="51"/>
  <c r="C17" i="51"/>
  <c r="C16" i="51"/>
  <c r="C15" i="51"/>
  <c r="C14" i="51"/>
  <c r="C13" i="51"/>
  <c r="C12" i="51"/>
  <c r="C11" i="51"/>
  <c r="C10" i="51"/>
  <c r="C9" i="51"/>
  <c r="C8" i="51"/>
  <c r="C7" i="51"/>
  <c r="A3" i="53"/>
  <c r="A3" i="51"/>
  <c r="F65" i="53" l="1"/>
  <c r="D65" i="53"/>
  <c r="C65" i="53"/>
  <c r="F65" i="52"/>
  <c r="D65" i="52"/>
  <c r="C65" i="52"/>
  <c r="F65" i="51"/>
  <c r="D65" i="51"/>
  <c r="C65" i="51"/>
  <c r="B61" i="51" l="1"/>
  <c r="B62" i="51" l="1"/>
  <c r="B2" i="51" l="1"/>
  <c r="A7" i="53" l="1"/>
  <c r="A7" i="52"/>
  <c r="B61" i="53" l="1"/>
  <c r="B62" i="53"/>
  <c r="B62" i="52"/>
  <c r="B61" i="52"/>
  <c r="B2" i="53"/>
  <c r="B2" i="52"/>
</calcChain>
</file>

<file path=xl/sharedStrings.xml><?xml version="1.0" encoding="utf-8"?>
<sst xmlns="http://schemas.openxmlformats.org/spreadsheetml/2006/main" count="424" uniqueCount="76">
  <si>
    <t>State</t>
  </si>
  <si>
    <t>American Indian or
Alaska Native</t>
  </si>
  <si>
    <t>Asian</t>
  </si>
  <si>
    <t>Hispanic or Latino of any race</t>
  </si>
  <si>
    <t>Black or African American</t>
  </si>
  <si>
    <t>White</t>
  </si>
  <si>
    <t>Native Hawaiian or Other Pacific Islander</t>
  </si>
  <si>
    <t>Two or more races</t>
  </si>
  <si>
    <t>Number</t>
  </si>
  <si>
    <t>Percent</t>
  </si>
  <si>
    <t>United States</t>
  </si>
  <si>
    <t>Total Students</t>
  </si>
  <si>
    <t>Students With Disabilities Served Under IDEA</t>
  </si>
  <si>
    <t>Students With Disabilities Served Only Under Section 504</t>
  </si>
  <si>
    <t>English Language Learners</t>
  </si>
  <si>
    <t xml:space="preserve">Percent of Schools Reporting </t>
  </si>
  <si>
    <t>Percent </t>
  </si>
  <si>
    <t>reported to have been harassed or bullied on the basis of disability</t>
  </si>
  <si>
    <t>Number of Schools</t>
  </si>
  <si>
    <t>reported to have been harassed or bullied on the basis of race, color or national origin</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</si>
  <si>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</si>
  <si>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</si>
  <si>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</si>
  <si>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</si>
  <si>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</si>
  <si>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</si>
  <si>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</si>
  <si>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</si>
  <si>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</si>
  <si>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</si>
  <si>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</si>
  <si>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</si>
  <si>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</si>
  <si>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</si>
  <si>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</si>
  <si>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</si>
  <si>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</si>
  <si>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</si>
  <si>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</si>
  <si>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</si>
  <si>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</si>
  <si>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</si>
  <si>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</si>
  <si>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</si>
  <si>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</si>
  <si>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</si>
  <si>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</si>
  <si>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</si>
  <si>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</si>
  <si>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</si>
  <si>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</si>
  <si>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</si>
  <si>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</si>
  <si>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</si>
  <si>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</si>
  <si>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</si>
  <si>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</si>
  <si>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</si>
  <si>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</si>
  <si>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</si>
  <si>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</si>
  <si>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</si>
  <si>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</si>
  <si>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</si>
  <si>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</si>
  <si>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</si>
  <si>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</si>
  <si>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</si>
  <si>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</si>
  <si>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</si>
  <si>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</si>
  <si>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Data reported in this table represent 99.6% of responding schools.</t>
  </si>
  <si>
    <t>SOURCE: U.S. Department of Education, Office for Civil Rights, Civil Rights Data Collection, 2015-16, available at http://ocrdata.ed.gov. Data notes are available at https://ocrdata.ed.gov/Downloads/Data-Notes-2015-16-CRDC.pdf</t>
  </si>
  <si>
    <t xml:space="preserve">Race/Ethnicity </t>
  </si>
  <si>
    <r>
      <t>Percent</t>
    </r>
    <r>
      <rPr>
        <b/>
        <vertAlign val="superscript"/>
        <sz val="10"/>
        <rFont val="Arial"/>
        <family val="2"/>
      </rPr>
      <t>1</t>
    </r>
  </si>
  <si>
    <r>
      <rPr>
        <vertAlign val="superscript"/>
        <sz val="10"/>
        <rFont val="Arial"/>
        <family val="2"/>
      </rPr>
      <t>1</t>
    </r>
    <r>
      <rPr>
        <sz val="10"/>
        <rFont val="Arial"/>
        <family val="2"/>
      </rPr>
      <t xml:space="preserve"> Percentage over all public school students with and without disabilities (both students with disabilities served under IDEA and students with disabilities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</si>
</sst>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numFmt numFmtId="165" formatCode="#,##0_)"/>
  </numFmts>
  <fonts count="23" x14ac:knownFonts="1">
    <font>
      <sz val="10"/>
      <color theme="1"/>
      <name val="Arial Narrow"/>
      <family val="2"/>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8"/>
      <name val="Arial Narrow"/>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vertAlign val="superscript"/>
      <sz val="10"/>
      <name val="Arial"/>
      <family val="2"/>
    </font>
    <font>
      <b/>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right style="hair">
        <color auto="1"/>
      </right>
      <top/>
      <bottom/>
      <diagonal/>
    </border>
    <border>
      <left/>
      <right style="hair">
        <color auto="1"/>
      </right>
      <top/>
      <bottom style="medium">
        <color auto="1"/>
      </bottom>
      <diagonal/>
    </border>
    <border>
      <left/>
      <right style="hair">
        <color auto="1"/>
      </right>
      <top style="thin">
        <color auto="1"/>
      </top>
      <bottom style="medium">
        <color auto="1"/>
      </bottom>
      <diagonal/>
    </border>
    <border>
      <left style="hair">
        <color auto="1"/>
      </left>
      <right/>
      <top/>
      <bottom style="medium">
        <color auto="1"/>
      </bottom>
      <diagonal/>
    </border>
    <border>
      <left/>
      <right style="thin">
        <color auto="1"/>
      </right>
      <top style="thin">
        <color auto="1"/>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medium">
        <color auto="1"/>
      </bottom>
      <diagonal/>
    </border>
  </borders>
  <cellStyleXfs count="138">
    <xf numFmtId="0" fontId="0" fillId="0" borderId="0"/>
    <xf numFmtId="0" fontId="2" fillId="0" borderId="0"/>
    <xf numFmtId="0" fontId="5" fillId="0" borderId="0"/>
    <xf numFmtId="0" fontId="9" fillId="0" borderId="0"/>
    <xf numFmtId="0" fontId="9"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101">
    <xf numFmtId="0" fontId="0" fillId="0" borderId="0" xfId="0"/>
    <xf numFmtId="0" fontId="6" fillId="0" borderId="0" xfId="2" applyFont="1"/>
    <xf numFmtId="0" fontId="8" fillId="0" borderId="0" xfId="2" applyFont="1" applyAlignment="1">
      <alignment horizontal="left"/>
    </xf>
    <xf numFmtId="0" fontId="3" fillId="0" borderId="1" xfId="1" applyFont="1" applyBorder="1"/>
    <xf numFmtId="1" fontId="4" fillId="0" borderId="1" xfId="1" applyNumberFormat="1" applyFont="1" applyBorder="1" applyAlignment="1">
      <alignment wrapText="1"/>
    </xf>
    <xf numFmtId="0" fontId="6" fillId="0" borderId="0" xfId="2" applyFont="1" applyBorder="1"/>
    <xf numFmtId="0" fontId="10" fillId="0" borderId="0" xfId="4" applyFont="1" applyBorder="1"/>
    <xf numFmtId="0" fontId="10" fillId="0" borderId="0" xfId="4" applyFont="1"/>
    <xf numFmtId="0" fontId="14" fillId="0" borderId="0" xfId="2" applyFont="1" applyAlignment="1">
      <alignment horizontal="left"/>
    </xf>
    <xf numFmtId="0" fontId="13" fillId="0" borderId="0" xfId="4" applyFont="1"/>
    <xf numFmtId="0" fontId="16" fillId="0" borderId="0" xfId="2" applyFont="1" applyFill="1" applyAlignment="1"/>
    <xf numFmtId="0" fontId="18" fillId="0" borderId="0" xfId="2" applyFont="1" applyFill="1" applyAlignment="1"/>
    <xf numFmtId="0" fontId="17" fillId="0" borderId="10" xfId="3" applyFont="1" applyFill="1" applyBorder="1" applyAlignment="1"/>
    <xf numFmtId="1" fontId="17" fillId="0" borderId="11" xfId="3" applyNumberFormat="1" applyFont="1" applyFill="1" applyBorder="1" applyAlignment="1">
      <alignment horizontal="right" wrapText="1"/>
    </xf>
    <xf numFmtId="1" fontId="17" fillId="0" borderId="16" xfId="0" applyNumberFormat="1" applyFont="1" applyBorder="1" applyAlignment="1">
      <alignment horizontal="right" wrapText="1"/>
    </xf>
    <xf numFmtId="1" fontId="17" fillId="0" borderId="1" xfId="3" applyNumberFormat="1" applyFont="1" applyFill="1" applyBorder="1" applyAlignment="1">
      <alignment horizontal="right" wrapText="1"/>
    </xf>
    <xf numFmtId="1" fontId="17" fillId="0" borderId="18" xfId="0" applyNumberFormat="1" applyFont="1" applyBorder="1" applyAlignment="1">
      <alignment horizontal="right" wrapText="1"/>
    </xf>
    <xf numFmtId="1" fontId="17" fillId="0" borderId="10" xfId="3" applyNumberFormat="1" applyFont="1" applyFill="1" applyBorder="1" applyAlignment="1">
      <alignment horizontal="right" wrapText="1"/>
    </xf>
    <xf numFmtId="1" fontId="17" fillId="0" borderId="21" xfId="3" applyNumberFormat="1" applyFont="1" applyFill="1" applyBorder="1" applyAlignment="1">
      <alignment wrapText="1"/>
    </xf>
    <xf numFmtId="1" fontId="17" fillId="0" borderId="17" xfId="3" applyNumberFormat="1" applyFont="1" applyFill="1" applyBorder="1" applyAlignment="1">
      <alignment wrapText="1"/>
    </xf>
    <xf numFmtId="0" fontId="16" fillId="0" borderId="0" xfId="4" applyFont="1" applyFill="1"/>
    <xf numFmtId="0" fontId="18" fillId="0" borderId="0" xfId="4" applyFont="1" applyFill="1"/>
    <xf numFmtId="0" fontId="18" fillId="0" borderId="0" xfId="23" applyFont="1" applyFill="1" applyBorder="1"/>
    <xf numFmtId="165" fontId="18" fillId="0" borderId="20" xfId="2" applyNumberFormat="1" applyFont="1" applyFill="1" applyBorder="1" applyAlignment="1">
      <alignment horizontal="right"/>
    </xf>
    <xf numFmtId="165" fontId="18" fillId="0" borderId="13" xfId="2" applyNumberFormat="1" applyFont="1" applyFill="1" applyBorder="1" applyAlignment="1">
      <alignment horizontal="right"/>
    </xf>
    <xf numFmtId="164" fontId="18" fillId="0" borderId="14" xfId="2" applyNumberFormat="1" applyFont="1" applyFill="1" applyBorder="1" applyAlignment="1">
      <alignment horizontal="right"/>
    </xf>
    <xf numFmtId="165" fontId="18" fillId="0" borderId="0" xfId="2" applyNumberFormat="1" applyFont="1" applyFill="1" applyBorder="1" applyAlignment="1">
      <alignment horizontal="right"/>
    </xf>
    <xf numFmtId="165" fontId="18" fillId="0" borderId="19" xfId="2" applyNumberFormat="1" applyFont="1" applyFill="1" applyBorder="1" applyAlignment="1">
      <alignment horizontal="right"/>
    </xf>
    <xf numFmtId="164" fontId="18" fillId="0" borderId="5" xfId="2" applyNumberFormat="1" applyFont="1" applyFill="1" applyBorder="1" applyAlignment="1">
      <alignment horizontal="right"/>
    </xf>
    <xf numFmtId="164" fontId="18" fillId="0" borderId="0" xfId="2" applyNumberFormat="1" applyFont="1" applyFill="1" applyBorder="1" applyAlignment="1">
      <alignment horizontal="right"/>
    </xf>
    <xf numFmtId="37" fontId="18" fillId="0" borderId="20" xfId="4" applyNumberFormat="1" applyFont="1" applyFill="1" applyBorder="1"/>
    <xf numFmtId="164" fontId="18" fillId="0" borderId="19" xfId="2" applyNumberFormat="1" applyFont="1" applyFill="1" applyBorder="1"/>
    <xf numFmtId="165" fontId="18" fillId="0" borderId="0" xfId="2" quotePrefix="1" applyNumberFormat="1" applyFont="1" applyFill="1" applyBorder="1" applyAlignment="1">
      <alignment horizontal="right"/>
    </xf>
    <xf numFmtId="165" fontId="18" fillId="0" borderId="13" xfId="2" quotePrefix="1" applyNumberFormat="1" applyFont="1" applyFill="1" applyBorder="1" applyAlignment="1">
      <alignment horizontal="right"/>
    </xf>
    <xf numFmtId="165" fontId="18" fillId="0" borderId="19" xfId="2" quotePrefix="1" applyNumberFormat="1" applyFont="1" applyFill="1" applyBorder="1" applyAlignment="1">
      <alignment horizontal="right"/>
    </xf>
    <xf numFmtId="165" fontId="18" fillId="0" borderId="20" xfId="2" quotePrefix="1" applyNumberFormat="1" applyFont="1" applyFill="1" applyBorder="1" applyAlignment="1">
      <alignment horizontal="right"/>
    </xf>
    <xf numFmtId="164" fontId="18" fillId="0" borderId="14" xfId="2" quotePrefix="1" applyNumberFormat="1" applyFont="1" applyFill="1" applyBorder="1" applyAlignment="1">
      <alignment horizontal="right"/>
    </xf>
    <xf numFmtId="0" fontId="18" fillId="0" borderId="1" xfId="23" applyFont="1" applyFill="1" applyBorder="1"/>
    <xf numFmtId="165" fontId="18" fillId="0" borderId="11" xfId="2" applyNumberFormat="1" applyFont="1" applyFill="1" applyBorder="1" applyAlignment="1">
      <alignment horizontal="right"/>
    </xf>
    <xf numFmtId="164" fontId="18" fillId="0" borderId="15" xfId="2" applyNumberFormat="1" applyFont="1" applyFill="1" applyBorder="1" applyAlignment="1">
      <alignment horizontal="right"/>
    </xf>
    <xf numFmtId="165" fontId="18" fillId="0" borderId="1" xfId="2" applyNumberFormat="1" applyFont="1" applyFill="1" applyBorder="1" applyAlignment="1">
      <alignment horizontal="right"/>
    </xf>
    <xf numFmtId="165" fontId="18" fillId="0" borderId="1" xfId="2" quotePrefix="1" applyNumberFormat="1" applyFont="1" applyFill="1" applyBorder="1" applyAlignment="1">
      <alignment horizontal="right"/>
    </xf>
    <xf numFmtId="165" fontId="18" fillId="0" borderId="17" xfId="2" quotePrefix="1" applyNumberFormat="1" applyFont="1" applyFill="1" applyBorder="1" applyAlignment="1">
      <alignment horizontal="right"/>
    </xf>
    <xf numFmtId="164" fontId="18" fillId="0" borderId="10" xfId="2" applyNumberFormat="1" applyFont="1" applyFill="1" applyBorder="1" applyAlignment="1">
      <alignment horizontal="right"/>
    </xf>
    <xf numFmtId="164" fontId="18" fillId="0" borderId="1" xfId="2" applyNumberFormat="1" applyFont="1" applyFill="1" applyBorder="1" applyAlignment="1">
      <alignment horizontal="right"/>
    </xf>
    <xf numFmtId="37" fontId="18" fillId="0" borderId="21" xfId="4" applyNumberFormat="1" applyFont="1" applyFill="1" applyBorder="1"/>
    <xf numFmtId="164" fontId="18" fillId="0" borderId="17" xfId="2" applyNumberFormat="1" applyFont="1" applyFill="1" applyBorder="1"/>
    <xf numFmtId="0" fontId="16" fillId="2" borderId="0" xfId="2" applyFont="1" applyFill="1" applyBorder="1"/>
    <xf numFmtId="0" fontId="20" fillId="0" borderId="0" xfId="2" applyFont="1"/>
    <xf numFmtId="0" fontId="18" fillId="0" borderId="0" xfId="4" applyFont="1"/>
    <xf numFmtId="1" fontId="17" fillId="0" borderId="31" xfId="3" applyNumberFormat="1" applyFont="1" applyFill="1" applyBorder="1" applyAlignment="1">
      <alignment vertical="center" wrapText="1"/>
    </xf>
    <xf numFmtId="0" fontId="16" fillId="0" borderId="0" xfId="4" applyFont="1"/>
    <xf numFmtId="0" fontId="20" fillId="0" borderId="0" xfId="2" quotePrefix="1" applyFont="1"/>
    <xf numFmtId="0" fontId="20" fillId="0" borderId="0" xfId="2" applyFont="1" applyBorder="1"/>
    <xf numFmtId="0" fontId="18" fillId="0" borderId="0" xfId="4" applyFont="1" applyBorder="1"/>
    <xf numFmtId="0" fontId="18" fillId="0" borderId="0" xfId="2" applyFont="1" applyFill="1"/>
    <xf numFmtId="165" fontId="18" fillId="0" borderId="11" xfId="2" quotePrefix="1" applyNumberFormat="1" applyFont="1" applyFill="1" applyBorder="1" applyAlignment="1">
      <alignment horizontal="right"/>
    </xf>
    <xf numFmtId="0" fontId="7" fillId="0" borderId="0" xfId="1" applyFont="1" applyAlignment="1"/>
    <xf numFmtId="0" fontId="18" fillId="3" borderId="12" xfId="3" applyFont="1" applyFill="1" applyBorder="1" applyAlignment="1">
      <alignment horizontal="left" vertical="center"/>
    </xf>
    <xf numFmtId="165" fontId="18" fillId="3" borderId="20" xfId="2" applyNumberFormat="1" applyFont="1" applyFill="1" applyBorder="1" applyAlignment="1">
      <alignment horizontal="right"/>
    </xf>
    <xf numFmtId="165" fontId="18" fillId="3" borderId="13" xfId="2" applyNumberFormat="1" applyFont="1" applyFill="1" applyBorder="1" applyAlignment="1">
      <alignment horizontal="right"/>
    </xf>
    <xf numFmtId="164" fontId="18" fillId="3" borderId="14" xfId="2" applyNumberFormat="1" applyFont="1" applyFill="1" applyBorder="1" applyAlignment="1">
      <alignment horizontal="right"/>
    </xf>
    <xf numFmtId="165" fontId="18" fillId="3" borderId="0" xfId="2" applyNumberFormat="1" applyFont="1" applyFill="1" applyBorder="1" applyAlignment="1">
      <alignment horizontal="right"/>
    </xf>
    <xf numFmtId="165" fontId="18" fillId="3" borderId="0" xfId="2" quotePrefix="1" applyNumberFormat="1" applyFont="1" applyFill="1" applyBorder="1" applyAlignment="1">
      <alignment horizontal="right"/>
    </xf>
    <xf numFmtId="165" fontId="18" fillId="3" borderId="19" xfId="2" applyNumberFormat="1" applyFont="1" applyFill="1" applyBorder="1" applyAlignment="1">
      <alignment horizontal="right"/>
    </xf>
    <xf numFmtId="164" fontId="18" fillId="3" borderId="5" xfId="2" applyNumberFormat="1" applyFont="1" applyFill="1" applyBorder="1" applyAlignment="1">
      <alignment horizontal="right"/>
    </xf>
    <xf numFmtId="165" fontId="18" fillId="3" borderId="23" xfId="2" applyNumberFormat="1" applyFont="1" applyFill="1" applyBorder="1" applyAlignment="1">
      <alignment horizontal="right"/>
    </xf>
    <xf numFmtId="164" fontId="18" fillId="3" borderId="0" xfId="2" applyNumberFormat="1" applyFont="1" applyFill="1" applyBorder="1" applyAlignment="1">
      <alignment horizontal="right"/>
    </xf>
    <xf numFmtId="37" fontId="18" fillId="3" borderId="20" xfId="4" applyNumberFormat="1" applyFont="1" applyFill="1" applyBorder="1"/>
    <xf numFmtId="164" fontId="18" fillId="3" borderId="19" xfId="2" applyNumberFormat="1" applyFont="1" applyFill="1" applyBorder="1"/>
    <xf numFmtId="0" fontId="18" fillId="3" borderId="0" xfId="23" applyFont="1" applyFill="1" applyBorder="1"/>
    <xf numFmtId="165" fontId="18" fillId="3" borderId="19" xfId="2" quotePrefix="1" applyNumberFormat="1" applyFont="1" applyFill="1" applyBorder="1" applyAlignment="1">
      <alignment horizontal="right"/>
    </xf>
    <xf numFmtId="165" fontId="18" fillId="3" borderId="13" xfId="2" quotePrefix="1" applyNumberFormat="1" applyFont="1" applyFill="1" applyBorder="1" applyAlignment="1">
      <alignment horizontal="right"/>
    </xf>
    <xf numFmtId="165" fontId="18" fillId="3" borderId="20" xfId="2" quotePrefix="1" applyNumberFormat="1" applyFont="1" applyFill="1" applyBorder="1" applyAlignment="1">
      <alignment horizontal="right"/>
    </xf>
    <xf numFmtId="165" fontId="18" fillId="0" borderId="21" xfId="2" quotePrefix="1" applyNumberFormat="1" applyFont="1" applyFill="1" applyBorder="1" applyAlignment="1">
      <alignment horizontal="right"/>
    </xf>
    <xf numFmtId="0" fontId="18" fillId="0" borderId="0" xfId="2" applyFont="1" applyFill="1" applyBorder="1"/>
    <xf numFmtId="0" fontId="18" fillId="0" borderId="0" xfId="2" quotePrefix="1" applyFont="1" applyFill="1" applyAlignment="1">
      <alignment horizontal="left"/>
    </xf>
    <xf numFmtId="165" fontId="13" fillId="0" borderId="0" xfId="2" applyNumberFormat="1" applyFont="1"/>
    <xf numFmtId="0" fontId="18" fillId="0" borderId="0" xfId="4" applyFont="1" applyFill="1" applyBorder="1"/>
    <xf numFmtId="0" fontId="13" fillId="2" borderId="0" xfId="2" applyFont="1" applyFill="1" applyBorder="1"/>
    <xf numFmtId="1" fontId="17" fillId="0" borderId="22" xfId="3" applyNumberFormat="1" applyFont="1" applyFill="1" applyBorder="1" applyAlignment="1">
      <alignment horizontal="center" wrapText="1"/>
    </xf>
    <xf numFmtId="1" fontId="17" fillId="0" borderId="20" xfId="3" applyNumberFormat="1" applyFont="1" applyFill="1" applyBorder="1" applyAlignment="1">
      <alignment horizontal="center" wrapText="1"/>
    </xf>
    <xf numFmtId="1" fontId="17" fillId="0" borderId="28" xfId="3" applyNumberFormat="1" applyFont="1" applyFill="1" applyBorder="1" applyAlignment="1">
      <alignment horizontal="center" wrapText="1"/>
    </xf>
    <xf numFmtId="1" fontId="19" fillId="0" borderId="19" xfId="3" applyNumberFormat="1" applyFont="1" applyFill="1" applyBorder="1" applyAlignment="1">
      <alignment horizontal="center" wrapText="1"/>
    </xf>
    <xf numFmtId="1" fontId="17" fillId="0" borderId="6" xfId="3" applyNumberFormat="1" applyFont="1" applyFill="1" applyBorder="1" applyAlignment="1">
      <alignment horizontal="center" wrapText="1"/>
    </xf>
    <xf numFmtId="1" fontId="17" fillId="0" borderId="7" xfId="3" applyNumberFormat="1" applyFont="1" applyFill="1" applyBorder="1" applyAlignment="1">
      <alignment horizontal="center" wrapText="1"/>
    </xf>
    <xf numFmtId="1" fontId="17" fillId="0" borderId="30" xfId="3" applyNumberFormat="1" applyFont="1" applyFill="1" applyBorder="1" applyAlignment="1">
      <alignment horizontal="center" wrapText="1"/>
    </xf>
    <xf numFmtId="0" fontId="18" fillId="0" borderId="0" xfId="4" applyFont="1" applyFill="1" applyBorder="1" applyAlignment="1">
      <alignment vertical="center"/>
    </xf>
    <xf numFmtId="0" fontId="17" fillId="0" borderId="2" xfId="3" applyFont="1" applyFill="1" applyBorder="1" applyAlignment="1">
      <alignment horizontal="left"/>
    </xf>
    <xf numFmtId="0" fontId="17" fillId="0" borderId="5" xfId="3" applyFont="1" applyFill="1" applyBorder="1" applyAlignment="1">
      <alignment horizontal="left"/>
    </xf>
    <xf numFmtId="1" fontId="17" fillId="0" borderId="27" xfId="3" applyNumberFormat="1" applyFont="1" applyFill="1" applyBorder="1" applyAlignment="1">
      <alignment horizontal="center" wrapText="1"/>
    </xf>
    <xf numFmtId="1" fontId="17" fillId="0" borderId="29" xfId="3" applyNumberFormat="1" applyFont="1" applyFill="1" applyBorder="1" applyAlignment="1">
      <alignment horizontal="center" wrapText="1"/>
    </xf>
    <xf numFmtId="1" fontId="17" fillId="0" borderId="3" xfId="3" applyNumberFormat="1" applyFont="1" applyFill="1" applyBorder="1" applyAlignment="1">
      <alignment horizontal="center" vertical="center"/>
    </xf>
    <xf numFmtId="1" fontId="17" fillId="0" borderId="4" xfId="3" applyNumberFormat="1" applyFont="1" applyFill="1" applyBorder="1" applyAlignment="1">
      <alignment horizontal="center" vertical="center"/>
    </xf>
    <xf numFmtId="1" fontId="17" fillId="0" borderId="26" xfId="3" applyNumberFormat="1" applyFont="1" applyFill="1" applyBorder="1" applyAlignment="1">
      <alignment horizontal="center" vertical="center"/>
    </xf>
    <xf numFmtId="1" fontId="17" fillId="0" borderId="23" xfId="3" applyNumberFormat="1" applyFont="1" applyFill="1" applyBorder="1" applyAlignment="1">
      <alignment horizontal="center" wrapText="1"/>
    </xf>
    <xf numFmtId="1" fontId="17" fillId="0" borderId="2" xfId="3" applyNumberFormat="1" applyFont="1" applyFill="1" applyBorder="1" applyAlignment="1">
      <alignment horizontal="center" wrapText="1"/>
    </xf>
    <xf numFmtId="1" fontId="17" fillId="0" borderId="24" xfId="3" applyNumberFormat="1" applyFont="1" applyFill="1" applyBorder="1" applyAlignment="1">
      <alignment horizontal="center" wrapText="1"/>
    </xf>
    <xf numFmtId="1" fontId="17" fillId="0" borderId="25" xfId="3" applyNumberFormat="1" applyFont="1" applyFill="1" applyBorder="1" applyAlignment="1">
      <alignment horizontal="center" wrapText="1"/>
    </xf>
    <xf numFmtId="1" fontId="17" fillId="0" borderId="8" xfId="3" applyNumberFormat="1" applyFont="1" applyFill="1" applyBorder="1" applyAlignment="1">
      <alignment horizontal="center" wrapText="1"/>
    </xf>
    <xf numFmtId="1" fontId="17" fillId="0" borderId="9" xfId="3" applyNumberFormat="1" applyFont="1" applyFill="1" applyBorder="1" applyAlignment="1">
      <alignment horizontal="center" wrapText="1"/>
    </xf>
  </cellXfs>
  <cellStyles count="138">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Normal" xfId="0" builtinId="0"/>
    <cellStyle name="Normal 2 2" xfId="4"/>
    <cellStyle name="Normal 3" xfId="2"/>
    <cellStyle name="Normal 6" xfId="3"/>
    <cellStyle name="Normal 9" xfId="1"/>
    <cellStyle name="Normal 9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5"/>
  <sheetViews>
    <sheetView showGridLines="0" tabSelected="1" zoomScale="80" zoomScaleNormal="80" workbookViewId="0"/>
  </sheetViews>
  <sheetFormatPr defaultColWidth="12.1640625" defaultRowHeight="15" customHeight="1" x14ac:dyDescent="0.2"/>
  <cols>
    <col min="1" max="1" width="3" style="9" customWidth="1"/>
    <col min="2" max="2" width="22" style="1" customWidth="1"/>
    <col min="3" max="21" width="15" style="1" customWidth="1"/>
    <col min="22" max="22" width="15" style="5" customWidth="1"/>
    <col min="23" max="23" width="15" style="6" customWidth="1"/>
    <col min="24" max="25" width="15" style="1" customWidth="1"/>
    <col min="26" max="16384" width="12.1640625" style="7"/>
  </cols>
  <sheetData>
    <row r="2" spans="1:25" s="2" customFormat="1" ht="15" customHeight="1" x14ac:dyDescent="0.25">
      <c r="A2" s="8"/>
      <c r="B2" s="57" t="str">
        <f>CONCATENATE("Number and percentage of public school students ", LOWER(A7), ", by race/ethnicity, disability status, and English proficiency, by state: School Year 2015-16")</f>
        <v>Number and percentage of public school students reported to have been harassed or bullied on the basis of race, color or national origin, by race/ethnicity, disability status, and English proficiency, by state: School Year 2015-16</v>
      </c>
      <c r="C2" s="57"/>
      <c r="D2" s="57"/>
      <c r="E2" s="57"/>
      <c r="F2" s="57"/>
      <c r="G2" s="57"/>
      <c r="H2" s="57"/>
      <c r="I2" s="57"/>
      <c r="J2" s="57"/>
      <c r="K2" s="57"/>
      <c r="L2" s="57"/>
      <c r="M2" s="57"/>
      <c r="N2" s="57"/>
      <c r="O2" s="57"/>
      <c r="P2" s="57"/>
      <c r="Q2" s="57"/>
      <c r="R2" s="57"/>
      <c r="S2" s="57"/>
      <c r="T2" s="57"/>
      <c r="U2" s="57"/>
      <c r="V2" s="57"/>
      <c r="W2" s="57"/>
    </row>
    <row r="3" spans="1:25" s="1" customFormat="1" ht="15" customHeight="1" thickBot="1" x14ac:dyDescent="0.3">
      <c r="A3" s="77">
        <f>C7</f>
        <v>23491</v>
      </c>
      <c r="B3" s="3"/>
      <c r="C3" s="4"/>
      <c r="D3" s="4"/>
      <c r="E3" s="4"/>
      <c r="F3" s="4"/>
      <c r="G3" s="4"/>
      <c r="H3" s="4"/>
      <c r="I3" s="4"/>
      <c r="J3" s="4"/>
      <c r="K3" s="4"/>
      <c r="L3" s="4"/>
      <c r="M3" s="4"/>
      <c r="N3" s="4"/>
      <c r="O3" s="4"/>
      <c r="P3" s="4"/>
      <c r="Q3" s="4"/>
      <c r="R3" s="4"/>
      <c r="S3" s="4"/>
      <c r="T3" s="4"/>
      <c r="U3" s="4"/>
      <c r="V3" s="4"/>
      <c r="W3" s="5"/>
      <c r="X3" s="4"/>
      <c r="Y3" s="4"/>
    </row>
    <row r="4" spans="1:25" s="11" customFormat="1" ht="24.95" customHeight="1" x14ac:dyDescent="0.2">
      <c r="A4" s="10"/>
      <c r="B4" s="88" t="s">
        <v>0</v>
      </c>
      <c r="C4" s="90" t="s">
        <v>11</v>
      </c>
      <c r="D4" s="92" t="s">
        <v>73</v>
      </c>
      <c r="E4" s="93"/>
      <c r="F4" s="93"/>
      <c r="G4" s="93"/>
      <c r="H4" s="93"/>
      <c r="I4" s="93"/>
      <c r="J4" s="93"/>
      <c r="K4" s="93"/>
      <c r="L4" s="93"/>
      <c r="M4" s="93"/>
      <c r="N4" s="93"/>
      <c r="O4" s="93"/>
      <c r="P4" s="93"/>
      <c r="Q4" s="94"/>
      <c r="R4" s="95" t="s">
        <v>12</v>
      </c>
      <c r="S4" s="96"/>
      <c r="T4" s="95" t="s">
        <v>13</v>
      </c>
      <c r="U4" s="96"/>
      <c r="V4" s="95" t="s">
        <v>14</v>
      </c>
      <c r="W4" s="96"/>
      <c r="X4" s="80" t="s">
        <v>18</v>
      </c>
      <c r="Y4" s="82" t="s">
        <v>15</v>
      </c>
    </row>
    <row r="5" spans="1:25" s="11" customFormat="1" ht="24.95" customHeight="1" x14ac:dyDescent="0.2">
      <c r="A5" s="10"/>
      <c r="B5" s="89"/>
      <c r="C5" s="91"/>
      <c r="D5" s="84" t="s">
        <v>1</v>
      </c>
      <c r="E5" s="85"/>
      <c r="F5" s="86" t="s">
        <v>2</v>
      </c>
      <c r="G5" s="85"/>
      <c r="H5" s="99" t="s">
        <v>3</v>
      </c>
      <c r="I5" s="85"/>
      <c r="J5" s="99" t="s">
        <v>4</v>
      </c>
      <c r="K5" s="85"/>
      <c r="L5" s="99" t="s">
        <v>5</v>
      </c>
      <c r="M5" s="85"/>
      <c r="N5" s="99" t="s">
        <v>6</v>
      </c>
      <c r="O5" s="85"/>
      <c r="P5" s="99" t="s">
        <v>7</v>
      </c>
      <c r="Q5" s="100"/>
      <c r="R5" s="97"/>
      <c r="S5" s="98"/>
      <c r="T5" s="97"/>
      <c r="U5" s="98"/>
      <c r="V5" s="97"/>
      <c r="W5" s="98"/>
      <c r="X5" s="81"/>
      <c r="Y5" s="83"/>
    </row>
    <row r="6" spans="1:25" s="11" customFormat="1" ht="15" customHeight="1" thickBot="1" x14ac:dyDescent="0.25">
      <c r="A6" s="10"/>
      <c r="B6" s="12"/>
      <c r="C6" s="50"/>
      <c r="D6" s="13" t="s">
        <v>8</v>
      </c>
      <c r="E6" s="14" t="s">
        <v>16</v>
      </c>
      <c r="F6" s="15" t="s">
        <v>8</v>
      </c>
      <c r="G6" s="14" t="s">
        <v>16</v>
      </c>
      <c r="H6" s="15" t="s">
        <v>8</v>
      </c>
      <c r="I6" s="14" t="s">
        <v>16</v>
      </c>
      <c r="J6" s="15" t="s">
        <v>8</v>
      </c>
      <c r="K6" s="14" t="s">
        <v>16</v>
      </c>
      <c r="L6" s="15" t="s">
        <v>8</v>
      </c>
      <c r="M6" s="14" t="s">
        <v>16</v>
      </c>
      <c r="N6" s="15" t="s">
        <v>8</v>
      </c>
      <c r="O6" s="14" t="s">
        <v>16</v>
      </c>
      <c r="P6" s="15" t="s">
        <v>8</v>
      </c>
      <c r="Q6" s="16" t="s">
        <v>16</v>
      </c>
      <c r="R6" s="13" t="s">
        <v>8</v>
      </c>
      <c r="S6" s="17" t="s">
        <v>74</v>
      </c>
      <c r="T6" s="13" t="s">
        <v>8</v>
      </c>
      <c r="U6" s="17" t="s">
        <v>74</v>
      </c>
      <c r="V6" s="15" t="s">
        <v>8</v>
      </c>
      <c r="W6" s="17" t="s">
        <v>9</v>
      </c>
      <c r="X6" s="18"/>
      <c r="Y6" s="19"/>
    </row>
    <row r="7" spans="1:25" s="21" customFormat="1" ht="15" customHeight="1" x14ac:dyDescent="0.2">
      <c r="A7" s="20" t="s">
        <v>19</v>
      </c>
      <c r="B7" s="58" t="s">
        <v>10</v>
      </c>
      <c r="C7" s="59">
        <f>D7+F7+H7+J7+L7+N7+P7</f>
        <v>23491</v>
      </c>
      <c r="D7" s="60">
        <v>552</v>
      </c>
      <c r="E7" s="61">
        <v>2.3498000000000001</v>
      </c>
      <c r="F7" s="62">
        <v>1280</v>
      </c>
      <c r="G7" s="61">
        <v>5.4489000000000001</v>
      </c>
      <c r="H7" s="62">
        <v>4625</v>
      </c>
      <c r="I7" s="61">
        <v>19.688400000000001</v>
      </c>
      <c r="J7" s="62">
        <v>8347</v>
      </c>
      <c r="K7" s="61">
        <v>35.532800000000002</v>
      </c>
      <c r="L7" s="62">
        <v>7267</v>
      </c>
      <c r="M7" s="61">
        <v>30.935300000000002</v>
      </c>
      <c r="N7" s="63">
        <v>106</v>
      </c>
      <c r="O7" s="61">
        <v>0.45119999999999999</v>
      </c>
      <c r="P7" s="64">
        <v>1314</v>
      </c>
      <c r="Q7" s="65">
        <v>5.5936000000000003</v>
      </c>
      <c r="R7" s="66">
        <v>3258</v>
      </c>
      <c r="S7" s="65">
        <v>13.8691</v>
      </c>
      <c r="T7" s="66">
        <v>385</v>
      </c>
      <c r="U7" s="67">
        <v>1.6389</v>
      </c>
      <c r="V7" s="66">
        <v>1488</v>
      </c>
      <c r="W7" s="67">
        <v>6.3342999999999998</v>
      </c>
      <c r="X7" s="68">
        <v>96360</v>
      </c>
      <c r="Y7" s="69">
        <v>99.561999999999998</v>
      </c>
    </row>
    <row r="8" spans="1:25" s="21" customFormat="1" ht="15" customHeight="1" x14ac:dyDescent="0.2">
      <c r="A8" s="20" t="s">
        <v>17</v>
      </c>
      <c r="B8" s="22" t="s">
        <v>21</v>
      </c>
      <c r="C8" s="23">
        <f t="shared" ref="C8:C58" si="0">D8+F8+H8+J8+L8+N8+P8</f>
        <v>529</v>
      </c>
      <c r="D8" s="24">
        <v>2</v>
      </c>
      <c r="E8" s="25">
        <v>0.37809999999999999</v>
      </c>
      <c r="F8" s="26">
        <v>2</v>
      </c>
      <c r="G8" s="25">
        <v>0.37809999999999999</v>
      </c>
      <c r="H8" s="32">
        <v>41</v>
      </c>
      <c r="I8" s="25">
        <v>7.7504999999999997</v>
      </c>
      <c r="J8" s="26">
        <v>331</v>
      </c>
      <c r="K8" s="25">
        <v>62.570900000000002</v>
      </c>
      <c r="L8" s="26">
        <v>142</v>
      </c>
      <c r="M8" s="25">
        <v>26.8431</v>
      </c>
      <c r="N8" s="26">
        <v>1</v>
      </c>
      <c r="O8" s="25">
        <v>0.189</v>
      </c>
      <c r="P8" s="34">
        <v>10</v>
      </c>
      <c r="Q8" s="28">
        <v>1.8904000000000001</v>
      </c>
      <c r="R8" s="24">
        <v>62</v>
      </c>
      <c r="S8" s="28">
        <v>11.7202</v>
      </c>
      <c r="T8" s="33">
        <v>4</v>
      </c>
      <c r="U8" s="29">
        <v>0.75609999999999999</v>
      </c>
      <c r="V8" s="33">
        <v>26</v>
      </c>
      <c r="W8" s="29">
        <v>4.9149000000000003</v>
      </c>
      <c r="X8" s="30">
        <v>1400</v>
      </c>
      <c r="Y8" s="31">
        <v>100</v>
      </c>
    </row>
    <row r="9" spans="1:25" s="21" customFormat="1" ht="15" customHeight="1" x14ac:dyDescent="0.2">
      <c r="A9" s="20" t="s">
        <v>17</v>
      </c>
      <c r="B9" s="70" t="s">
        <v>20</v>
      </c>
      <c r="C9" s="59">
        <f t="shared" si="0"/>
        <v>14</v>
      </c>
      <c r="D9" s="60">
        <v>7</v>
      </c>
      <c r="E9" s="61">
        <v>50</v>
      </c>
      <c r="F9" s="62">
        <v>0</v>
      </c>
      <c r="G9" s="61">
        <v>0</v>
      </c>
      <c r="H9" s="62">
        <v>0</v>
      </c>
      <c r="I9" s="61">
        <v>0</v>
      </c>
      <c r="J9" s="63">
        <v>1</v>
      </c>
      <c r="K9" s="61">
        <v>7.1429</v>
      </c>
      <c r="L9" s="63">
        <v>3</v>
      </c>
      <c r="M9" s="61">
        <v>21.428599999999999</v>
      </c>
      <c r="N9" s="62">
        <v>1</v>
      </c>
      <c r="O9" s="61">
        <v>7.1429</v>
      </c>
      <c r="P9" s="71">
        <v>2</v>
      </c>
      <c r="Q9" s="65">
        <v>14.2857</v>
      </c>
      <c r="R9" s="72">
        <v>2</v>
      </c>
      <c r="S9" s="65">
        <v>14.2857</v>
      </c>
      <c r="T9" s="72">
        <v>0</v>
      </c>
      <c r="U9" s="67">
        <v>0</v>
      </c>
      <c r="V9" s="72">
        <v>0</v>
      </c>
      <c r="W9" s="67">
        <v>0</v>
      </c>
      <c r="X9" s="68">
        <v>503</v>
      </c>
      <c r="Y9" s="69">
        <v>100</v>
      </c>
    </row>
    <row r="10" spans="1:25" s="21" customFormat="1" ht="15" customHeight="1" x14ac:dyDescent="0.2">
      <c r="A10" s="20" t="s">
        <v>17</v>
      </c>
      <c r="B10" s="22" t="s">
        <v>23</v>
      </c>
      <c r="C10" s="23">
        <f t="shared" si="0"/>
        <v>449</v>
      </c>
      <c r="D10" s="33">
        <v>45</v>
      </c>
      <c r="E10" s="25">
        <v>10.0223</v>
      </c>
      <c r="F10" s="26">
        <v>4</v>
      </c>
      <c r="G10" s="25">
        <v>0.89090000000000003</v>
      </c>
      <c r="H10" s="32">
        <v>163</v>
      </c>
      <c r="I10" s="25">
        <v>36.302900000000001</v>
      </c>
      <c r="J10" s="26">
        <v>95</v>
      </c>
      <c r="K10" s="25">
        <v>21.158100000000001</v>
      </c>
      <c r="L10" s="32">
        <v>127</v>
      </c>
      <c r="M10" s="25">
        <v>28.2851</v>
      </c>
      <c r="N10" s="32">
        <v>1</v>
      </c>
      <c r="O10" s="25">
        <v>0.22270000000000001</v>
      </c>
      <c r="P10" s="27">
        <v>14</v>
      </c>
      <c r="Q10" s="28">
        <v>3.1179999999999999</v>
      </c>
      <c r="R10" s="33">
        <v>18</v>
      </c>
      <c r="S10" s="28">
        <v>4.0088999999999997</v>
      </c>
      <c r="T10" s="33">
        <v>2</v>
      </c>
      <c r="U10" s="29">
        <v>0.44540000000000002</v>
      </c>
      <c r="V10" s="33">
        <v>3</v>
      </c>
      <c r="W10" s="29">
        <v>0.66820000000000002</v>
      </c>
      <c r="X10" s="30">
        <v>1977</v>
      </c>
      <c r="Y10" s="31">
        <v>99.697000000000003</v>
      </c>
    </row>
    <row r="11" spans="1:25" s="21" customFormat="1" ht="15" customHeight="1" x14ac:dyDescent="0.2">
      <c r="A11" s="20" t="s">
        <v>17</v>
      </c>
      <c r="B11" s="70" t="s">
        <v>22</v>
      </c>
      <c r="C11" s="59">
        <f t="shared" si="0"/>
        <v>442</v>
      </c>
      <c r="D11" s="60">
        <v>0</v>
      </c>
      <c r="E11" s="61">
        <v>0</v>
      </c>
      <c r="F11" s="63">
        <v>4</v>
      </c>
      <c r="G11" s="61">
        <v>0.90500000000000003</v>
      </c>
      <c r="H11" s="62">
        <v>53</v>
      </c>
      <c r="I11" s="61">
        <v>11.991</v>
      </c>
      <c r="J11" s="62">
        <v>211</v>
      </c>
      <c r="K11" s="61">
        <v>47.7376</v>
      </c>
      <c r="L11" s="62">
        <v>152</v>
      </c>
      <c r="M11" s="61">
        <v>34.389099999999999</v>
      </c>
      <c r="N11" s="62">
        <v>0</v>
      </c>
      <c r="O11" s="61">
        <v>0</v>
      </c>
      <c r="P11" s="71">
        <v>22</v>
      </c>
      <c r="Q11" s="65">
        <v>4.9774000000000003</v>
      </c>
      <c r="R11" s="72">
        <v>15</v>
      </c>
      <c r="S11" s="65">
        <v>3.3936999999999999</v>
      </c>
      <c r="T11" s="60">
        <v>12</v>
      </c>
      <c r="U11" s="67">
        <v>2.7149000000000001</v>
      </c>
      <c r="V11" s="60">
        <v>23</v>
      </c>
      <c r="W11" s="67">
        <v>5.2035999999999998</v>
      </c>
      <c r="X11" s="68">
        <v>1092</v>
      </c>
      <c r="Y11" s="69">
        <v>99.816999999999993</v>
      </c>
    </row>
    <row r="12" spans="1:25" s="21" customFormat="1" ht="15" customHeight="1" x14ac:dyDescent="0.2">
      <c r="A12" s="20" t="s">
        <v>17</v>
      </c>
      <c r="B12" s="22" t="s">
        <v>24</v>
      </c>
      <c r="C12" s="23">
        <f t="shared" si="0"/>
        <v>2030</v>
      </c>
      <c r="D12" s="24">
        <v>22</v>
      </c>
      <c r="E12" s="25">
        <v>1.0837000000000001</v>
      </c>
      <c r="F12" s="32">
        <v>164</v>
      </c>
      <c r="G12" s="25">
        <v>8.0787999999999993</v>
      </c>
      <c r="H12" s="26">
        <v>799</v>
      </c>
      <c r="I12" s="25">
        <v>39.3596</v>
      </c>
      <c r="J12" s="26">
        <v>448</v>
      </c>
      <c r="K12" s="25">
        <v>22.068999999999999</v>
      </c>
      <c r="L12" s="26">
        <v>468</v>
      </c>
      <c r="M12" s="25">
        <v>23.054200000000002</v>
      </c>
      <c r="N12" s="32">
        <v>16</v>
      </c>
      <c r="O12" s="25">
        <v>0.78820000000000001</v>
      </c>
      <c r="P12" s="34">
        <v>113</v>
      </c>
      <c r="Q12" s="28">
        <v>5.5664999999999996</v>
      </c>
      <c r="R12" s="33">
        <v>318</v>
      </c>
      <c r="S12" s="28">
        <v>15.664999999999999</v>
      </c>
      <c r="T12" s="24">
        <v>35</v>
      </c>
      <c r="U12" s="29">
        <v>1.7241</v>
      </c>
      <c r="V12" s="24">
        <v>312</v>
      </c>
      <c r="W12" s="29">
        <v>15.3695</v>
      </c>
      <c r="X12" s="30">
        <v>10138</v>
      </c>
      <c r="Y12" s="31">
        <v>99.644999999999996</v>
      </c>
    </row>
    <row r="13" spans="1:25" s="21" customFormat="1" ht="15" customHeight="1" x14ac:dyDescent="0.2">
      <c r="A13" s="20" t="s">
        <v>17</v>
      </c>
      <c r="B13" s="70" t="s">
        <v>25</v>
      </c>
      <c r="C13" s="59">
        <f t="shared" si="0"/>
        <v>227</v>
      </c>
      <c r="D13" s="60">
        <v>2</v>
      </c>
      <c r="E13" s="61">
        <v>0.88109999999999999</v>
      </c>
      <c r="F13" s="63">
        <v>6</v>
      </c>
      <c r="G13" s="61">
        <v>2.6432000000000002</v>
      </c>
      <c r="H13" s="62">
        <v>71</v>
      </c>
      <c r="I13" s="61">
        <v>31.2775</v>
      </c>
      <c r="J13" s="63">
        <v>82</v>
      </c>
      <c r="K13" s="61">
        <v>36.1233</v>
      </c>
      <c r="L13" s="62">
        <v>52</v>
      </c>
      <c r="M13" s="61">
        <v>22.907499999999999</v>
      </c>
      <c r="N13" s="62">
        <v>3</v>
      </c>
      <c r="O13" s="61">
        <v>1.3216000000000001</v>
      </c>
      <c r="P13" s="64">
        <v>11</v>
      </c>
      <c r="Q13" s="65">
        <v>4.8457999999999997</v>
      </c>
      <c r="R13" s="60">
        <v>27</v>
      </c>
      <c r="S13" s="65">
        <v>11.894299999999999</v>
      </c>
      <c r="T13" s="72">
        <v>5</v>
      </c>
      <c r="U13" s="67">
        <v>2.2025999999999999</v>
      </c>
      <c r="V13" s="72">
        <v>29</v>
      </c>
      <c r="W13" s="67">
        <v>12.7753</v>
      </c>
      <c r="X13" s="68">
        <v>1868</v>
      </c>
      <c r="Y13" s="69">
        <v>89.614999999999995</v>
      </c>
    </row>
    <row r="14" spans="1:25" s="21" customFormat="1" ht="15" customHeight="1" x14ac:dyDescent="0.2">
      <c r="A14" s="20" t="s">
        <v>17</v>
      </c>
      <c r="B14" s="22" t="s">
        <v>26</v>
      </c>
      <c r="C14" s="35">
        <f t="shared" si="0"/>
        <v>198</v>
      </c>
      <c r="D14" s="24">
        <v>1</v>
      </c>
      <c r="E14" s="25">
        <v>0.50509999999999999</v>
      </c>
      <c r="F14" s="26">
        <v>20</v>
      </c>
      <c r="G14" s="25">
        <v>10.101000000000001</v>
      </c>
      <c r="H14" s="32">
        <v>50</v>
      </c>
      <c r="I14" s="25">
        <v>25.252500000000001</v>
      </c>
      <c r="J14" s="32">
        <v>61</v>
      </c>
      <c r="K14" s="25">
        <v>30.8081</v>
      </c>
      <c r="L14" s="32">
        <v>59</v>
      </c>
      <c r="M14" s="25">
        <v>29.797999999999998</v>
      </c>
      <c r="N14" s="26">
        <v>0</v>
      </c>
      <c r="O14" s="25">
        <v>0</v>
      </c>
      <c r="P14" s="27">
        <v>7</v>
      </c>
      <c r="Q14" s="28">
        <v>3.5354000000000001</v>
      </c>
      <c r="R14" s="33">
        <v>21</v>
      </c>
      <c r="S14" s="28">
        <v>10.6061</v>
      </c>
      <c r="T14" s="24">
        <v>12</v>
      </c>
      <c r="U14" s="29">
        <v>6.0606</v>
      </c>
      <c r="V14" s="24">
        <v>5</v>
      </c>
      <c r="W14" s="29">
        <v>2.5253000000000001</v>
      </c>
      <c r="X14" s="30">
        <v>1238</v>
      </c>
      <c r="Y14" s="31">
        <v>100</v>
      </c>
    </row>
    <row r="15" spans="1:25" s="21" customFormat="1" ht="15" customHeight="1" x14ac:dyDescent="0.2">
      <c r="A15" s="20" t="s">
        <v>17</v>
      </c>
      <c r="B15" s="70" t="s">
        <v>28</v>
      </c>
      <c r="C15" s="73">
        <f t="shared" si="0"/>
        <v>59</v>
      </c>
      <c r="D15" s="60">
        <v>0</v>
      </c>
      <c r="E15" s="61">
        <v>0</v>
      </c>
      <c r="F15" s="62">
        <v>4</v>
      </c>
      <c r="G15" s="61">
        <v>6.7797000000000001</v>
      </c>
      <c r="H15" s="62">
        <v>7</v>
      </c>
      <c r="I15" s="61">
        <v>11.8644</v>
      </c>
      <c r="J15" s="63">
        <v>19</v>
      </c>
      <c r="K15" s="61">
        <v>32.203400000000002</v>
      </c>
      <c r="L15" s="62">
        <v>27</v>
      </c>
      <c r="M15" s="61">
        <v>45.762700000000002</v>
      </c>
      <c r="N15" s="63">
        <v>0</v>
      </c>
      <c r="O15" s="61">
        <v>0</v>
      </c>
      <c r="P15" s="64">
        <v>2</v>
      </c>
      <c r="Q15" s="65">
        <v>3.3898000000000001</v>
      </c>
      <c r="R15" s="72">
        <v>9</v>
      </c>
      <c r="S15" s="65">
        <v>15.254200000000001</v>
      </c>
      <c r="T15" s="60">
        <v>0</v>
      </c>
      <c r="U15" s="67">
        <v>0</v>
      </c>
      <c r="V15" s="60">
        <v>0</v>
      </c>
      <c r="W15" s="67">
        <v>0</v>
      </c>
      <c r="X15" s="68">
        <v>235</v>
      </c>
      <c r="Y15" s="69">
        <v>100</v>
      </c>
    </row>
    <row r="16" spans="1:25" s="21" customFormat="1" ht="15" customHeight="1" x14ac:dyDescent="0.2">
      <c r="A16" s="20" t="s">
        <v>17</v>
      </c>
      <c r="B16" s="22" t="s">
        <v>27</v>
      </c>
      <c r="C16" s="35">
        <f t="shared" si="0"/>
        <v>32</v>
      </c>
      <c r="D16" s="33">
        <v>0</v>
      </c>
      <c r="E16" s="25">
        <v>0</v>
      </c>
      <c r="F16" s="32">
        <v>1</v>
      </c>
      <c r="G16" s="25">
        <v>3.125</v>
      </c>
      <c r="H16" s="26">
        <v>5</v>
      </c>
      <c r="I16" s="25">
        <v>15.625</v>
      </c>
      <c r="J16" s="32">
        <v>25</v>
      </c>
      <c r="K16" s="25">
        <v>78.125</v>
      </c>
      <c r="L16" s="26">
        <v>1</v>
      </c>
      <c r="M16" s="25">
        <v>3.125</v>
      </c>
      <c r="N16" s="32">
        <v>0</v>
      </c>
      <c r="O16" s="25">
        <v>0</v>
      </c>
      <c r="P16" s="27">
        <v>0</v>
      </c>
      <c r="Q16" s="28">
        <v>0</v>
      </c>
      <c r="R16" s="24">
        <v>3</v>
      </c>
      <c r="S16" s="28">
        <v>9.375</v>
      </c>
      <c r="T16" s="24">
        <v>1</v>
      </c>
      <c r="U16" s="29">
        <v>3.125</v>
      </c>
      <c r="V16" s="24">
        <v>1</v>
      </c>
      <c r="W16" s="29">
        <v>3.125</v>
      </c>
      <c r="X16" s="30">
        <v>221</v>
      </c>
      <c r="Y16" s="31">
        <v>100</v>
      </c>
    </row>
    <row r="17" spans="1:25" s="21" customFormat="1" ht="15" customHeight="1" x14ac:dyDescent="0.2">
      <c r="A17" s="20" t="s">
        <v>17</v>
      </c>
      <c r="B17" s="70" t="s">
        <v>29</v>
      </c>
      <c r="C17" s="59">
        <f t="shared" si="0"/>
        <v>11</v>
      </c>
      <c r="D17" s="60">
        <v>0</v>
      </c>
      <c r="E17" s="61">
        <v>0</v>
      </c>
      <c r="F17" s="63">
        <v>0</v>
      </c>
      <c r="G17" s="61">
        <v>0</v>
      </c>
      <c r="H17" s="62">
        <v>1</v>
      </c>
      <c r="I17" s="61">
        <v>9.0908999999999995</v>
      </c>
      <c r="J17" s="63">
        <v>5</v>
      </c>
      <c r="K17" s="61">
        <v>45.454500000000003</v>
      </c>
      <c r="L17" s="63">
        <v>5</v>
      </c>
      <c r="M17" s="61">
        <v>45.454500000000003</v>
      </c>
      <c r="N17" s="63">
        <v>0</v>
      </c>
      <c r="O17" s="61">
        <v>0</v>
      </c>
      <c r="P17" s="71">
        <v>0</v>
      </c>
      <c r="Q17" s="65">
        <v>0</v>
      </c>
      <c r="R17" s="60">
        <v>0</v>
      </c>
      <c r="S17" s="65">
        <v>0</v>
      </c>
      <c r="T17" s="60">
        <v>1</v>
      </c>
      <c r="U17" s="67">
        <v>9.0908999999999995</v>
      </c>
      <c r="V17" s="60">
        <v>0</v>
      </c>
      <c r="W17" s="67">
        <v>0</v>
      </c>
      <c r="X17" s="68">
        <v>3952</v>
      </c>
      <c r="Y17" s="69">
        <v>100</v>
      </c>
    </row>
    <row r="18" spans="1:25" s="21" customFormat="1" ht="15" customHeight="1" x14ac:dyDescent="0.2">
      <c r="A18" s="20" t="s">
        <v>17</v>
      </c>
      <c r="B18" s="22" t="s">
        <v>30</v>
      </c>
      <c r="C18" s="23">
        <f t="shared" si="0"/>
        <v>340</v>
      </c>
      <c r="D18" s="33">
        <v>1</v>
      </c>
      <c r="E18" s="25">
        <v>0.29409999999999997</v>
      </c>
      <c r="F18" s="26">
        <v>20</v>
      </c>
      <c r="G18" s="25">
        <v>5.8823999999999996</v>
      </c>
      <c r="H18" s="26">
        <v>49</v>
      </c>
      <c r="I18" s="25">
        <v>14.411799999999999</v>
      </c>
      <c r="J18" s="26">
        <v>177</v>
      </c>
      <c r="K18" s="25">
        <v>52.058799999999998</v>
      </c>
      <c r="L18" s="26">
        <v>80</v>
      </c>
      <c r="M18" s="25">
        <v>23.529399999999999</v>
      </c>
      <c r="N18" s="26">
        <v>0</v>
      </c>
      <c r="O18" s="25">
        <v>0</v>
      </c>
      <c r="P18" s="27">
        <v>13</v>
      </c>
      <c r="Q18" s="28">
        <v>3.8235000000000001</v>
      </c>
      <c r="R18" s="33">
        <v>20</v>
      </c>
      <c r="S18" s="28">
        <v>5.8823999999999996</v>
      </c>
      <c r="T18" s="24">
        <v>1</v>
      </c>
      <c r="U18" s="29">
        <v>0.29409999999999997</v>
      </c>
      <c r="V18" s="24">
        <v>10</v>
      </c>
      <c r="W18" s="29">
        <v>2.9411999999999998</v>
      </c>
      <c r="X18" s="30">
        <v>2407</v>
      </c>
      <c r="Y18" s="31">
        <v>100</v>
      </c>
    </row>
    <row r="19" spans="1:25" s="21" customFormat="1" ht="15" customHeight="1" x14ac:dyDescent="0.2">
      <c r="A19" s="20" t="s">
        <v>17</v>
      </c>
      <c r="B19" s="70" t="s">
        <v>31</v>
      </c>
      <c r="C19" s="59">
        <f t="shared" si="0"/>
        <v>105</v>
      </c>
      <c r="D19" s="60">
        <v>0</v>
      </c>
      <c r="E19" s="61">
        <v>0</v>
      </c>
      <c r="F19" s="62">
        <v>17</v>
      </c>
      <c r="G19" s="61">
        <v>16.1905</v>
      </c>
      <c r="H19" s="62">
        <v>9</v>
      </c>
      <c r="I19" s="61">
        <v>8.5714000000000006</v>
      </c>
      <c r="J19" s="62">
        <v>5</v>
      </c>
      <c r="K19" s="61">
        <v>4.7618999999999998</v>
      </c>
      <c r="L19" s="62">
        <v>17</v>
      </c>
      <c r="M19" s="61">
        <v>16.1905</v>
      </c>
      <c r="N19" s="62">
        <v>40</v>
      </c>
      <c r="O19" s="61">
        <v>38.095199999999998</v>
      </c>
      <c r="P19" s="64">
        <v>17</v>
      </c>
      <c r="Q19" s="65">
        <v>16.1905</v>
      </c>
      <c r="R19" s="60">
        <v>20</v>
      </c>
      <c r="S19" s="65">
        <v>19.047599999999999</v>
      </c>
      <c r="T19" s="60">
        <v>1</v>
      </c>
      <c r="U19" s="67">
        <v>0.95240000000000002</v>
      </c>
      <c r="V19" s="60">
        <v>18</v>
      </c>
      <c r="W19" s="67">
        <v>17.142900000000001</v>
      </c>
      <c r="X19" s="68">
        <v>290</v>
      </c>
      <c r="Y19" s="69">
        <v>100</v>
      </c>
    </row>
    <row r="20" spans="1:25" s="21" customFormat="1" ht="15" customHeight="1" x14ac:dyDescent="0.2">
      <c r="A20" s="20" t="s">
        <v>17</v>
      </c>
      <c r="B20" s="22" t="s">
        <v>33</v>
      </c>
      <c r="C20" s="35">
        <f t="shared" si="0"/>
        <v>425</v>
      </c>
      <c r="D20" s="33">
        <v>12</v>
      </c>
      <c r="E20" s="25">
        <v>2.8235000000000001</v>
      </c>
      <c r="F20" s="32">
        <v>5</v>
      </c>
      <c r="G20" s="25">
        <v>1.1765000000000001</v>
      </c>
      <c r="H20" s="26">
        <v>101</v>
      </c>
      <c r="I20" s="25">
        <v>23.764700000000001</v>
      </c>
      <c r="J20" s="32">
        <v>30</v>
      </c>
      <c r="K20" s="25">
        <v>7.0587999999999997</v>
      </c>
      <c r="L20" s="32">
        <v>250</v>
      </c>
      <c r="M20" s="25">
        <v>58.823500000000003</v>
      </c>
      <c r="N20" s="32">
        <v>2</v>
      </c>
      <c r="O20" s="25">
        <v>0.47060000000000002</v>
      </c>
      <c r="P20" s="27">
        <v>25</v>
      </c>
      <c r="Q20" s="28">
        <v>5.8823999999999996</v>
      </c>
      <c r="R20" s="33">
        <v>95</v>
      </c>
      <c r="S20" s="28">
        <v>22.352900000000002</v>
      </c>
      <c r="T20" s="24">
        <v>4</v>
      </c>
      <c r="U20" s="29">
        <v>0.94120000000000004</v>
      </c>
      <c r="V20" s="24">
        <v>27</v>
      </c>
      <c r="W20" s="29">
        <v>6.3529</v>
      </c>
      <c r="X20" s="30">
        <v>720</v>
      </c>
      <c r="Y20" s="31">
        <v>100</v>
      </c>
    </row>
    <row r="21" spans="1:25" s="21" customFormat="1" ht="15" customHeight="1" x14ac:dyDescent="0.2">
      <c r="A21" s="20" t="s">
        <v>17</v>
      </c>
      <c r="B21" s="70" t="s">
        <v>34</v>
      </c>
      <c r="C21" s="59">
        <f t="shared" si="0"/>
        <v>1359</v>
      </c>
      <c r="D21" s="72">
        <v>3</v>
      </c>
      <c r="E21" s="61">
        <v>0.2208</v>
      </c>
      <c r="F21" s="62">
        <v>44</v>
      </c>
      <c r="G21" s="61">
        <v>3.2376999999999998</v>
      </c>
      <c r="H21" s="63">
        <v>251</v>
      </c>
      <c r="I21" s="61">
        <v>18.4695</v>
      </c>
      <c r="J21" s="62">
        <v>483</v>
      </c>
      <c r="K21" s="61">
        <v>35.540799999999997</v>
      </c>
      <c r="L21" s="62">
        <v>464</v>
      </c>
      <c r="M21" s="61">
        <v>34.142800000000001</v>
      </c>
      <c r="N21" s="62">
        <v>2</v>
      </c>
      <c r="O21" s="61">
        <v>0.1472</v>
      </c>
      <c r="P21" s="71">
        <v>112</v>
      </c>
      <c r="Q21" s="65">
        <v>8.2414000000000005</v>
      </c>
      <c r="R21" s="60">
        <v>194</v>
      </c>
      <c r="S21" s="65">
        <v>14.2752</v>
      </c>
      <c r="T21" s="72">
        <v>18</v>
      </c>
      <c r="U21" s="67">
        <v>1.3245</v>
      </c>
      <c r="V21" s="72">
        <v>68</v>
      </c>
      <c r="W21" s="67">
        <v>5.0037000000000003</v>
      </c>
      <c r="X21" s="68">
        <v>4081</v>
      </c>
      <c r="Y21" s="69">
        <v>99.706000000000003</v>
      </c>
    </row>
    <row r="22" spans="1:25" s="21" customFormat="1" ht="15" customHeight="1" x14ac:dyDescent="0.2">
      <c r="A22" s="20" t="s">
        <v>17</v>
      </c>
      <c r="B22" s="22" t="s">
        <v>35</v>
      </c>
      <c r="C22" s="23">
        <f t="shared" si="0"/>
        <v>447</v>
      </c>
      <c r="D22" s="24">
        <v>1</v>
      </c>
      <c r="E22" s="25">
        <v>0.22370000000000001</v>
      </c>
      <c r="F22" s="32">
        <v>10</v>
      </c>
      <c r="G22" s="25">
        <v>2.2370999999999999</v>
      </c>
      <c r="H22" s="32">
        <v>86</v>
      </c>
      <c r="I22" s="25">
        <v>19.2394</v>
      </c>
      <c r="J22" s="26">
        <v>145</v>
      </c>
      <c r="K22" s="25">
        <v>32.438499999999998</v>
      </c>
      <c r="L22" s="26">
        <v>152</v>
      </c>
      <c r="M22" s="25">
        <v>34.0045</v>
      </c>
      <c r="N22" s="26">
        <v>0</v>
      </c>
      <c r="O22" s="25">
        <v>0</v>
      </c>
      <c r="P22" s="34">
        <v>53</v>
      </c>
      <c r="Q22" s="28">
        <v>11.8568</v>
      </c>
      <c r="R22" s="33">
        <v>36</v>
      </c>
      <c r="S22" s="28">
        <v>8.0536999999999992</v>
      </c>
      <c r="T22" s="33">
        <v>5</v>
      </c>
      <c r="U22" s="29">
        <v>1.1186</v>
      </c>
      <c r="V22" s="33">
        <v>28</v>
      </c>
      <c r="W22" s="29">
        <v>6.2640000000000002</v>
      </c>
      <c r="X22" s="30">
        <v>1879</v>
      </c>
      <c r="Y22" s="31">
        <v>100</v>
      </c>
    </row>
    <row r="23" spans="1:25" s="21" customFormat="1" ht="15" customHeight="1" x14ac:dyDescent="0.2">
      <c r="A23" s="20" t="s">
        <v>17</v>
      </c>
      <c r="B23" s="70" t="s">
        <v>32</v>
      </c>
      <c r="C23" s="59">
        <f t="shared" si="0"/>
        <v>265</v>
      </c>
      <c r="D23" s="60">
        <v>2</v>
      </c>
      <c r="E23" s="61">
        <v>0.75470000000000004</v>
      </c>
      <c r="F23" s="62">
        <v>9</v>
      </c>
      <c r="G23" s="61">
        <v>3.3961999999999999</v>
      </c>
      <c r="H23" s="62">
        <v>48</v>
      </c>
      <c r="I23" s="61">
        <v>18.113199999999999</v>
      </c>
      <c r="J23" s="62">
        <v>94</v>
      </c>
      <c r="K23" s="61">
        <v>35.471699999999998</v>
      </c>
      <c r="L23" s="62">
        <v>81</v>
      </c>
      <c r="M23" s="61">
        <v>30.565999999999999</v>
      </c>
      <c r="N23" s="62">
        <v>0</v>
      </c>
      <c r="O23" s="61">
        <v>0</v>
      </c>
      <c r="P23" s="71">
        <v>31</v>
      </c>
      <c r="Q23" s="65">
        <v>11.6981</v>
      </c>
      <c r="R23" s="72">
        <v>21</v>
      </c>
      <c r="S23" s="65">
        <v>7.9245000000000001</v>
      </c>
      <c r="T23" s="60">
        <v>2</v>
      </c>
      <c r="U23" s="67">
        <v>0.75470000000000004</v>
      </c>
      <c r="V23" s="60">
        <v>19</v>
      </c>
      <c r="W23" s="67">
        <v>7.1698000000000004</v>
      </c>
      <c r="X23" s="68">
        <v>1365</v>
      </c>
      <c r="Y23" s="69">
        <v>100</v>
      </c>
    </row>
    <row r="24" spans="1:25" s="21" customFormat="1" ht="15" customHeight="1" x14ac:dyDescent="0.2">
      <c r="A24" s="20" t="s">
        <v>17</v>
      </c>
      <c r="B24" s="22" t="s">
        <v>36</v>
      </c>
      <c r="C24" s="23">
        <f t="shared" si="0"/>
        <v>284</v>
      </c>
      <c r="D24" s="33">
        <v>5</v>
      </c>
      <c r="E24" s="25">
        <v>1.7605999999999999</v>
      </c>
      <c r="F24" s="26">
        <v>19</v>
      </c>
      <c r="G24" s="25">
        <v>6.6901000000000002</v>
      </c>
      <c r="H24" s="32">
        <v>58</v>
      </c>
      <c r="I24" s="25">
        <v>20.422499999999999</v>
      </c>
      <c r="J24" s="26">
        <v>95</v>
      </c>
      <c r="K24" s="25">
        <v>33.450699999999998</v>
      </c>
      <c r="L24" s="26">
        <v>83</v>
      </c>
      <c r="M24" s="25">
        <v>29.2254</v>
      </c>
      <c r="N24" s="26">
        <v>0</v>
      </c>
      <c r="O24" s="25">
        <v>0</v>
      </c>
      <c r="P24" s="34">
        <v>24</v>
      </c>
      <c r="Q24" s="28">
        <v>8.4506999999999994</v>
      </c>
      <c r="R24" s="33">
        <v>18</v>
      </c>
      <c r="S24" s="28">
        <v>6.3380000000000001</v>
      </c>
      <c r="T24" s="24">
        <v>1</v>
      </c>
      <c r="U24" s="29">
        <v>0.35210000000000002</v>
      </c>
      <c r="V24" s="24">
        <v>12</v>
      </c>
      <c r="W24" s="29">
        <v>4.2253999999999996</v>
      </c>
      <c r="X24" s="30">
        <v>1356</v>
      </c>
      <c r="Y24" s="31">
        <v>100</v>
      </c>
    </row>
    <row r="25" spans="1:25" s="21" customFormat="1" ht="15" customHeight="1" x14ac:dyDescent="0.2">
      <c r="A25" s="20" t="s">
        <v>17</v>
      </c>
      <c r="B25" s="70" t="s">
        <v>37</v>
      </c>
      <c r="C25" s="73">
        <f t="shared" si="0"/>
        <v>221</v>
      </c>
      <c r="D25" s="60">
        <v>0</v>
      </c>
      <c r="E25" s="61">
        <v>0</v>
      </c>
      <c r="F25" s="62">
        <v>5</v>
      </c>
      <c r="G25" s="61">
        <v>2.2624</v>
      </c>
      <c r="H25" s="62">
        <v>21</v>
      </c>
      <c r="I25" s="61">
        <v>9.5023</v>
      </c>
      <c r="J25" s="62">
        <v>92</v>
      </c>
      <c r="K25" s="61">
        <v>41.628999999999998</v>
      </c>
      <c r="L25" s="63">
        <v>92</v>
      </c>
      <c r="M25" s="61">
        <v>41.628999999999998</v>
      </c>
      <c r="N25" s="62">
        <v>0</v>
      </c>
      <c r="O25" s="61">
        <v>0</v>
      </c>
      <c r="P25" s="71">
        <v>11</v>
      </c>
      <c r="Q25" s="65">
        <v>4.9774000000000003</v>
      </c>
      <c r="R25" s="60">
        <v>18</v>
      </c>
      <c r="S25" s="65">
        <v>8.1448</v>
      </c>
      <c r="T25" s="60">
        <v>1</v>
      </c>
      <c r="U25" s="67">
        <v>0.45250000000000001</v>
      </c>
      <c r="V25" s="60">
        <v>11</v>
      </c>
      <c r="W25" s="67">
        <v>4.9774000000000003</v>
      </c>
      <c r="X25" s="68">
        <v>1407</v>
      </c>
      <c r="Y25" s="69">
        <v>100</v>
      </c>
    </row>
    <row r="26" spans="1:25" s="21" customFormat="1" ht="15" customHeight="1" x14ac:dyDescent="0.2">
      <c r="A26" s="20" t="s">
        <v>17</v>
      </c>
      <c r="B26" s="22" t="s">
        <v>38</v>
      </c>
      <c r="C26" s="23">
        <f t="shared" si="0"/>
        <v>122</v>
      </c>
      <c r="D26" s="24">
        <v>0</v>
      </c>
      <c r="E26" s="25">
        <v>0</v>
      </c>
      <c r="F26" s="32">
        <v>5</v>
      </c>
      <c r="G26" s="25">
        <v>4.0983999999999998</v>
      </c>
      <c r="H26" s="32">
        <v>15</v>
      </c>
      <c r="I26" s="25">
        <v>12.2951</v>
      </c>
      <c r="J26" s="26">
        <v>78</v>
      </c>
      <c r="K26" s="25">
        <v>63.934399999999997</v>
      </c>
      <c r="L26" s="26">
        <v>22</v>
      </c>
      <c r="M26" s="25">
        <v>18.032800000000002</v>
      </c>
      <c r="N26" s="32">
        <v>0</v>
      </c>
      <c r="O26" s="25">
        <v>0</v>
      </c>
      <c r="P26" s="34">
        <v>2</v>
      </c>
      <c r="Q26" s="28">
        <v>1.6393</v>
      </c>
      <c r="R26" s="24">
        <v>18</v>
      </c>
      <c r="S26" s="28">
        <v>14.754099999999999</v>
      </c>
      <c r="T26" s="24">
        <v>13</v>
      </c>
      <c r="U26" s="29">
        <v>10.6557</v>
      </c>
      <c r="V26" s="24">
        <v>16</v>
      </c>
      <c r="W26" s="29">
        <v>13.114800000000001</v>
      </c>
      <c r="X26" s="30">
        <v>1367</v>
      </c>
      <c r="Y26" s="31">
        <v>100</v>
      </c>
    </row>
    <row r="27" spans="1:25" s="21" customFormat="1" ht="15" customHeight="1" x14ac:dyDescent="0.2">
      <c r="A27" s="20" t="s">
        <v>17</v>
      </c>
      <c r="B27" s="70" t="s">
        <v>41</v>
      </c>
      <c r="C27" s="73">
        <f t="shared" si="0"/>
        <v>123</v>
      </c>
      <c r="D27" s="72">
        <v>3</v>
      </c>
      <c r="E27" s="61">
        <v>2.4390000000000001</v>
      </c>
      <c r="F27" s="62">
        <v>5</v>
      </c>
      <c r="G27" s="61">
        <v>4.0650000000000004</v>
      </c>
      <c r="H27" s="62">
        <v>10</v>
      </c>
      <c r="I27" s="61">
        <v>8.1301000000000005</v>
      </c>
      <c r="J27" s="62">
        <v>51</v>
      </c>
      <c r="K27" s="61">
        <v>41.4634</v>
      </c>
      <c r="L27" s="63">
        <v>48</v>
      </c>
      <c r="M27" s="61">
        <v>39.0244</v>
      </c>
      <c r="N27" s="62">
        <v>0</v>
      </c>
      <c r="O27" s="61">
        <v>0</v>
      </c>
      <c r="P27" s="71">
        <v>6</v>
      </c>
      <c r="Q27" s="65">
        <v>4.8780000000000001</v>
      </c>
      <c r="R27" s="72">
        <v>19</v>
      </c>
      <c r="S27" s="65">
        <v>15.4472</v>
      </c>
      <c r="T27" s="60">
        <v>1</v>
      </c>
      <c r="U27" s="67">
        <v>0.81299999999999994</v>
      </c>
      <c r="V27" s="60">
        <v>17</v>
      </c>
      <c r="W27" s="67">
        <v>13.821099999999999</v>
      </c>
      <c r="X27" s="68">
        <v>589</v>
      </c>
      <c r="Y27" s="69">
        <v>100</v>
      </c>
    </row>
    <row r="28" spans="1:25" s="21" customFormat="1" ht="15" customHeight="1" x14ac:dyDescent="0.2">
      <c r="A28" s="20" t="s">
        <v>17</v>
      </c>
      <c r="B28" s="22" t="s">
        <v>40</v>
      </c>
      <c r="C28" s="35">
        <f t="shared" si="0"/>
        <v>102</v>
      </c>
      <c r="D28" s="33">
        <v>0</v>
      </c>
      <c r="E28" s="25">
        <v>0</v>
      </c>
      <c r="F28" s="26">
        <v>11</v>
      </c>
      <c r="G28" s="25">
        <v>10.7843</v>
      </c>
      <c r="H28" s="26">
        <v>14</v>
      </c>
      <c r="I28" s="25">
        <v>13.7255</v>
      </c>
      <c r="J28" s="26">
        <v>46</v>
      </c>
      <c r="K28" s="25">
        <v>45.097999999999999</v>
      </c>
      <c r="L28" s="32">
        <v>27</v>
      </c>
      <c r="M28" s="25">
        <v>26.470600000000001</v>
      </c>
      <c r="N28" s="26">
        <v>0</v>
      </c>
      <c r="O28" s="25">
        <v>0</v>
      </c>
      <c r="P28" s="27">
        <v>4</v>
      </c>
      <c r="Q28" s="28">
        <v>3.9216000000000002</v>
      </c>
      <c r="R28" s="24">
        <v>13</v>
      </c>
      <c r="S28" s="28">
        <v>12.745100000000001</v>
      </c>
      <c r="T28" s="33">
        <v>4</v>
      </c>
      <c r="U28" s="29">
        <v>3.9216000000000002</v>
      </c>
      <c r="V28" s="33">
        <v>2</v>
      </c>
      <c r="W28" s="29">
        <v>1.9608000000000001</v>
      </c>
      <c r="X28" s="30">
        <v>1434</v>
      </c>
      <c r="Y28" s="31">
        <v>100</v>
      </c>
    </row>
    <row r="29" spans="1:25" s="21" customFormat="1" ht="15" customHeight="1" x14ac:dyDescent="0.2">
      <c r="A29" s="20" t="s">
        <v>17</v>
      </c>
      <c r="B29" s="70" t="s">
        <v>39</v>
      </c>
      <c r="C29" s="59">
        <f t="shared" si="0"/>
        <v>312</v>
      </c>
      <c r="D29" s="60">
        <v>1</v>
      </c>
      <c r="E29" s="61">
        <v>0.32050000000000001</v>
      </c>
      <c r="F29" s="62">
        <v>15</v>
      </c>
      <c r="G29" s="61">
        <v>4.8076999999999996</v>
      </c>
      <c r="H29" s="63">
        <v>67</v>
      </c>
      <c r="I29" s="61">
        <v>21.474399999999999</v>
      </c>
      <c r="J29" s="62">
        <v>129</v>
      </c>
      <c r="K29" s="61">
        <v>41.346200000000003</v>
      </c>
      <c r="L29" s="63">
        <v>84</v>
      </c>
      <c r="M29" s="61">
        <v>26.923100000000002</v>
      </c>
      <c r="N29" s="62">
        <v>0</v>
      </c>
      <c r="O29" s="61">
        <v>0</v>
      </c>
      <c r="P29" s="71">
        <v>16</v>
      </c>
      <c r="Q29" s="65">
        <v>5.1281999999999996</v>
      </c>
      <c r="R29" s="60">
        <v>65</v>
      </c>
      <c r="S29" s="65">
        <v>20.833300000000001</v>
      </c>
      <c r="T29" s="60">
        <v>12</v>
      </c>
      <c r="U29" s="67">
        <v>3.8462000000000001</v>
      </c>
      <c r="V29" s="60">
        <v>34</v>
      </c>
      <c r="W29" s="67">
        <v>10.897399999999999</v>
      </c>
      <c r="X29" s="68">
        <v>1873</v>
      </c>
      <c r="Y29" s="69">
        <v>100</v>
      </c>
    </row>
    <row r="30" spans="1:25" s="21" customFormat="1" ht="15" customHeight="1" x14ac:dyDescent="0.2">
      <c r="A30" s="20" t="s">
        <v>17</v>
      </c>
      <c r="B30" s="22" t="s">
        <v>42</v>
      </c>
      <c r="C30" s="23">
        <f t="shared" si="0"/>
        <v>1033</v>
      </c>
      <c r="D30" s="33">
        <v>23</v>
      </c>
      <c r="E30" s="25">
        <v>2.2265000000000001</v>
      </c>
      <c r="F30" s="32">
        <v>33</v>
      </c>
      <c r="G30" s="25">
        <v>3.1945999999999999</v>
      </c>
      <c r="H30" s="26">
        <v>138</v>
      </c>
      <c r="I30" s="25">
        <v>13.3591</v>
      </c>
      <c r="J30" s="26">
        <v>410</v>
      </c>
      <c r="K30" s="25">
        <v>39.690199999999997</v>
      </c>
      <c r="L30" s="26">
        <v>376</v>
      </c>
      <c r="M30" s="25">
        <v>36.398800000000001</v>
      </c>
      <c r="N30" s="26">
        <v>5</v>
      </c>
      <c r="O30" s="25">
        <v>0.48399999999999999</v>
      </c>
      <c r="P30" s="27">
        <v>48</v>
      </c>
      <c r="Q30" s="28">
        <v>4.6467000000000001</v>
      </c>
      <c r="R30" s="24">
        <v>108</v>
      </c>
      <c r="S30" s="28">
        <v>10.455</v>
      </c>
      <c r="T30" s="33">
        <v>10</v>
      </c>
      <c r="U30" s="29">
        <v>0.96809999999999996</v>
      </c>
      <c r="V30" s="33">
        <v>61</v>
      </c>
      <c r="W30" s="29">
        <v>5.9051</v>
      </c>
      <c r="X30" s="30">
        <v>3616</v>
      </c>
      <c r="Y30" s="31">
        <v>99.971999999999994</v>
      </c>
    </row>
    <row r="31" spans="1:25" s="21" customFormat="1" ht="15" customHeight="1" x14ac:dyDescent="0.2">
      <c r="A31" s="20" t="s">
        <v>17</v>
      </c>
      <c r="B31" s="70" t="s">
        <v>43</v>
      </c>
      <c r="C31" s="73">
        <f t="shared" si="0"/>
        <v>1265</v>
      </c>
      <c r="D31" s="60">
        <v>82</v>
      </c>
      <c r="E31" s="61">
        <v>6.4821999999999997</v>
      </c>
      <c r="F31" s="63">
        <v>45</v>
      </c>
      <c r="G31" s="61">
        <v>3.5573000000000001</v>
      </c>
      <c r="H31" s="62">
        <v>174</v>
      </c>
      <c r="I31" s="61">
        <v>13.754899999999999</v>
      </c>
      <c r="J31" s="63">
        <v>407</v>
      </c>
      <c r="K31" s="61">
        <v>32.173900000000003</v>
      </c>
      <c r="L31" s="62">
        <v>499</v>
      </c>
      <c r="M31" s="61">
        <v>39.446599999999997</v>
      </c>
      <c r="N31" s="62">
        <v>3</v>
      </c>
      <c r="O31" s="61">
        <v>0.23719999999999999</v>
      </c>
      <c r="P31" s="64">
        <v>55</v>
      </c>
      <c r="Q31" s="65">
        <v>4.3478000000000003</v>
      </c>
      <c r="R31" s="60">
        <v>242</v>
      </c>
      <c r="S31" s="65">
        <v>19.130400000000002</v>
      </c>
      <c r="T31" s="72">
        <v>11</v>
      </c>
      <c r="U31" s="67">
        <v>0.86960000000000004</v>
      </c>
      <c r="V31" s="72">
        <v>77</v>
      </c>
      <c r="W31" s="67">
        <v>6.0869999999999997</v>
      </c>
      <c r="X31" s="68">
        <v>2170</v>
      </c>
      <c r="Y31" s="69">
        <v>98.756</v>
      </c>
    </row>
    <row r="32" spans="1:25" s="21" customFormat="1" ht="15" customHeight="1" x14ac:dyDescent="0.2">
      <c r="A32" s="20" t="s">
        <v>17</v>
      </c>
      <c r="B32" s="22" t="s">
        <v>45</v>
      </c>
      <c r="C32" s="23">
        <f t="shared" si="0"/>
        <v>133</v>
      </c>
      <c r="D32" s="24">
        <v>5</v>
      </c>
      <c r="E32" s="25">
        <v>3.7593999999999999</v>
      </c>
      <c r="F32" s="26">
        <v>0</v>
      </c>
      <c r="G32" s="25">
        <v>0</v>
      </c>
      <c r="H32" s="26">
        <v>5</v>
      </c>
      <c r="I32" s="25">
        <v>3.7593999999999999</v>
      </c>
      <c r="J32" s="26">
        <v>79</v>
      </c>
      <c r="K32" s="25">
        <v>59.398499999999999</v>
      </c>
      <c r="L32" s="32">
        <v>39</v>
      </c>
      <c r="M32" s="25">
        <v>29.3233</v>
      </c>
      <c r="N32" s="32">
        <v>0</v>
      </c>
      <c r="O32" s="25">
        <v>0</v>
      </c>
      <c r="P32" s="34">
        <v>5</v>
      </c>
      <c r="Q32" s="28">
        <v>3.7593999999999999</v>
      </c>
      <c r="R32" s="33">
        <v>14</v>
      </c>
      <c r="S32" s="28">
        <v>10.526300000000001</v>
      </c>
      <c r="T32" s="24">
        <v>0</v>
      </c>
      <c r="U32" s="29">
        <v>0</v>
      </c>
      <c r="V32" s="24">
        <v>1</v>
      </c>
      <c r="W32" s="29">
        <v>0.75190000000000001</v>
      </c>
      <c r="X32" s="30">
        <v>978</v>
      </c>
      <c r="Y32" s="31">
        <v>100</v>
      </c>
    </row>
    <row r="33" spans="1:25" s="21" customFormat="1" ht="15" customHeight="1" x14ac:dyDescent="0.2">
      <c r="A33" s="20" t="s">
        <v>17</v>
      </c>
      <c r="B33" s="70" t="s">
        <v>44</v>
      </c>
      <c r="C33" s="59">
        <f t="shared" si="0"/>
        <v>860</v>
      </c>
      <c r="D33" s="72">
        <v>3</v>
      </c>
      <c r="E33" s="61">
        <v>0.3488</v>
      </c>
      <c r="F33" s="62">
        <v>9</v>
      </c>
      <c r="G33" s="61">
        <v>1.0465</v>
      </c>
      <c r="H33" s="63">
        <v>51</v>
      </c>
      <c r="I33" s="61">
        <v>5.9302000000000001</v>
      </c>
      <c r="J33" s="62">
        <v>328</v>
      </c>
      <c r="K33" s="61">
        <v>38.139499999999998</v>
      </c>
      <c r="L33" s="62">
        <v>434</v>
      </c>
      <c r="M33" s="61">
        <v>50.4651</v>
      </c>
      <c r="N33" s="63">
        <v>3</v>
      </c>
      <c r="O33" s="61">
        <v>0.3488</v>
      </c>
      <c r="P33" s="71">
        <v>32</v>
      </c>
      <c r="Q33" s="65">
        <v>3.7208999999999999</v>
      </c>
      <c r="R33" s="72">
        <v>111</v>
      </c>
      <c r="S33" s="65">
        <v>12.907</v>
      </c>
      <c r="T33" s="72">
        <v>6</v>
      </c>
      <c r="U33" s="67">
        <v>0.69769999999999999</v>
      </c>
      <c r="V33" s="72">
        <v>13</v>
      </c>
      <c r="W33" s="67">
        <v>1.5116000000000001</v>
      </c>
      <c r="X33" s="68">
        <v>2372</v>
      </c>
      <c r="Y33" s="69">
        <v>100</v>
      </c>
    </row>
    <row r="34" spans="1:25" s="21" customFormat="1" ht="15" customHeight="1" x14ac:dyDescent="0.2">
      <c r="A34" s="20" t="s">
        <v>17</v>
      </c>
      <c r="B34" s="22" t="s">
        <v>46</v>
      </c>
      <c r="C34" s="35">
        <f t="shared" si="0"/>
        <v>228</v>
      </c>
      <c r="D34" s="24">
        <v>109</v>
      </c>
      <c r="E34" s="25">
        <v>47.807000000000002</v>
      </c>
      <c r="F34" s="26">
        <v>4</v>
      </c>
      <c r="G34" s="25">
        <v>1.7544</v>
      </c>
      <c r="H34" s="32">
        <v>16</v>
      </c>
      <c r="I34" s="25">
        <v>7.0175000000000001</v>
      </c>
      <c r="J34" s="26">
        <v>23</v>
      </c>
      <c r="K34" s="25">
        <v>10.0877</v>
      </c>
      <c r="L34" s="32">
        <v>69</v>
      </c>
      <c r="M34" s="25">
        <v>30.263200000000001</v>
      </c>
      <c r="N34" s="32">
        <v>0</v>
      </c>
      <c r="O34" s="25">
        <v>0</v>
      </c>
      <c r="P34" s="27">
        <v>7</v>
      </c>
      <c r="Q34" s="28">
        <v>3.0701999999999998</v>
      </c>
      <c r="R34" s="33">
        <v>32</v>
      </c>
      <c r="S34" s="28">
        <v>14.0351</v>
      </c>
      <c r="T34" s="33">
        <v>1</v>
      </c>
      <c r="U34" s="29">
        <v>0.43859999999999999</v>
      </c>
      <c r="V34" s="33">
        <v>9</v>
      </c>
      <c r="W34" s="29">
        <v>3.9474</v>
      </c>
      <c r="X34" s="30">
        <v>825</v>
      </c>
      <c r="Y34" s="31">
        <v>100</v>
      </c>
    </row>
    <row r="35" spans="1:25" s="21" customFormat="1" ht="15" customHeight="1" x14ac:dyDescent="0.2">
      <c r="A35" s="20" t="s">
        <v>17</v>
      </c>
      <c r="B35" s="70" t="s">
        <v>49</v>
      </c>
      <c r="C35" s="73">
        <f t="shared" si="0"/>
        <v>250</v>
      </c>
      <c r="D35" s="72">
        <v>5</v>
      </c>
      <c r="E35" s="61">
        <v>2</v>
      </c>
      <c r="F35" s="62">
        <v>5</v>
      </c>
      <c r="G35" s="61">
        <v>2</v>
      </c>
      <c r="H35" s="63">
        <v>53</v>
      </c>
      <c r="I35" s="61">
        <v>21.2</v>
      </c>
      <c r="J35" s="62">
        <v>67</v>
      </c>
      <c r="K35" s="61">
        <v>26.8</v>
      </c>
      <c r="L35" s="63">
        <v>104</v>
      </c>
      <c r="M35" s="61">
        <v>41.6</v>
      </c>
      <c r="N35" s="62">
        <v>1</v>
      </c>
      <c r="O35" s="61">
        <v>0.4</v>
      </c>
      <c r="P35" s="71">
        <v>15</v>
      </c>
      <c r="Q35" s="65">
        <v>6</v>
      </c>
      <c r="R35" s="72">
        <v>34</v>
      </c>
      <c r="S35" s="65">
        <v>13.6</v>
      </c>
      <c r="T35" s="72">
        <v>0</v>
      </c>
      <c r="U35" s="67">
        <v>0</v>
      </c>
      <c r="V35" s="72">
        <v>16</v>
      </c>
      <c r="W35" s="67">
        <v>6.4</v>
      </c>
      <c r="X35" s="68">
        <v>1064</v>
      </c>
      <c r="Y35" s="69">
        <v>100</v>
      </c>
    </row>
    <row r="36" spans="1:25" s="21" customFormat="1" ht="15" customHeight="1" x14ac:dyDescent="0.2">
      <c r="A36" s="20" t="s">
        <v>17</v>
      </c>
      <c r="B36" s="22" t="s">
        <v>53</v>
      </c>
      <c r="C36" s="35">
        <f t="shared" si="0"/>
        <v>321</v>
      </c>
      <c r="D36" s="33">
        <v>3</v>
      </c>
      <c r="E36" s="25">
        <v>0.93459999999999999</v>
      </c>
      <c r="F36" s="26">
        <v>25</v>
      </c>
      <c r="G36" s="25">
        <v>7.7881999999999998</v>
      </c>
      <c r="H36" s="26">
        <v>85</v>
      </c>
      <c r="I36" s="25">
        <v>26.479800000000001</v>
      </c>
      <c r="J36" s="32">
        <v>135</v>
      </c>
      <c r="K36" s="25">
        <v>42.056100000000001</v>
      </c>
      <c r="L36" s="32">
        <v>42</v>
      </c>
      <c r="M36" s="25">
        <v>13.084099999999999</v>
      </c>
      <c r="N36" s="26">
        <v>2</v>
      </c>
      <c r="O36" s="25">
        <v>0.62309999999999999</v>
      </c>
      <c r="P36" s="34">
        <v>29</v>
      </c>
      <c r="Q36" s="28">
        <v>9.0343</v>
      </c>
      <c r="R36" s="33">
        <v>59</v>
      </c>
      <c r="S36" s="28">
        <v>18.380099999999999</v>
      </c>
      <c r="T36" s="24">
        <v>7</v>
      </c>
      <c r="U36" s="29">
        <v>2.1806999999999999</v>
      </c>
      <c r="V36" s="24">
        <v>44</v>
      </c>
      <c r="W36" s="29">
        <v>13.7072</v>
      </c>
      <c r="X36" s="30">
        <v>658</v>
      </c>
      <c r="Y36" s="31">
        <v>100</v>
      </c>
    </row>
    <row r="37" spans="1:25" s="21" customFormat="1" ht="15" customHeight="1" x14ac:dyDescent="0.2">
      <c r="A37" s="20" t="s">
        <v>17</v>
      </c>
      <c r="B37" s="70" t="s">
        <v>50</v>
      </c>
      <c r="C37" s="59">
        <f t="shared" si="0"/>
        <v>124</v>
      </c>
      <c r="D37" s="60">
        <v>0</v>
      </c>
      <c r="E37" s="61">
        <v>0</v>
      </c>
      <c r="F37" s="62">
        <v>8</v>
      </c>
      <c r="G37" s="61">
        <v>6.4516</v>
      </c>
      <c r="H37" s="62">
        <v>8</v>
      </c>
      <c r="I37" s="61">
        <v>6.4516</v>
      </c>
      <c r="J37" s="62">
        <v>56</v>
      </c>
      <c r="K37" s="61">
        <v>45.161299999999997</v>
      </c>
      <c r="L37" s="62">
        <v>46</v>
      </c>
      <c r="M37" s="61">
        <v>37.096800000000002</v>
      </c>
      <c r="N37" s="63">
        <v>0</v>
      </c>
      <c r="O37" s="61">
        <v>0</v>
      </c>
      <c r="P37" s="71">
        <v>6</v>
      </c>
      <c r="Q37" s="65">
        <v>4.8387000000000002</v>
      </c>
      <c r="R37" s="72">
        <v>22</v>
      </c>
      <c r="S37" s="65">
        <v>17.741900000000001</v>
      </c>
      <c r="T37" s="60">
        <v>2</v>
      </c>
      <c r="U37" s="67">
        <v>1.6129</v>
      </c>
      <c r="V37" s="60">
        <v>1</v>
      </c>
      <c r="W37" s="67">
        <v>0.80649999999999999</v>
      </c>
      <c r="X37" s="68">
        <v>483</v>
      </c>
      <c r="Y37" s="69">
        <v>100</v>
      </c>
    </row>
    <row r="38" spans="1:25" s="21" customFormat="1" ht="15" customHeight="1" x14ac:dyDescent="0.2">
      <c r="A38" s="20" t="s">
        <v>17</v>
      </c>
      <c r="B38" s="22" t="s">
        <v>51</v>
      </c>
      <c r="C38" s="23">
        <f t="shared" si="0"/>
        <v>2150</v>
      </c>
      <c r="D38" s="24">
        <v>6</v>
      </c>
      <c r="E38" s="25">
        <v>0.27910000000000001</v>
      </c>
      <c r="F38" s="26">
        <v>294</v>
      </c>
      <c r="G38" s="25">
        <v>13.6744</v>
      </c>
      <c r="H38" s="26">
        <v>455</v>
      </c>
      <c r="I38" s="25">
        <v>21.162800000000001</v>
      </c>
      <c r="J38" s="26">
        <v>829</v>
      </c>
      <c r="K38" s="25">
        <v>38.558100000000003</v>
      </c>
      <c r="L38" s="26">
        <v>486</v>
      </c>
      <c r="M38" s="25">
        <v>22.604700000000001</v>
      </c>
      <c r="N38" s="26">
        <v>6</v>
      </c>
      <c r="O38" s="25">
        <v>0.27910000000000001</v>
      </c>
      <c r="P38" s="27">
        <v>74</v>
      </c>
      <c r="Q38" s="28">
        <v>3.4419</v>
      </c>
      <c r="R38" s="33">
        <v>333</v>
      </c>
      <c r="S38" s="28">
        <v>15.4884</v>
      </c>
      <c r="T38" s="24">
        <v>40</v>
      </c>
      <c r="U38" s="29">
        <v>1.8605</v>
      </c>
      <c r="V38" s="24">
        <v>57</v>
      </c>
      <c r="W38" s="29">
        <v>2.6511999999999998</v>
      </c>
      <c r="X38" s="30">
        <v>2577</v>
      </c>
      <c r="Y38" s="31">
        <v>100</v>
      </c>
    </row>
    <row r="39" spans="1:25" s="21" customFormat="1" ht="15" customHeight="1" x14ac:dyDescent="0.2">
      <c r="A39" s="20" t="s">
        <v>17</v>
      </c>
      <c r="B39" s="70" t="s">
        <v>52</v>
      </c>
      <c r="C39" s="59">
        <f t="shared" si="0"/>
        <v>84</v>
      </c>
      <c r="D39" s="72">
        <v>4</v>
      </c>
      <c r="E39" s="61">
        <v>4.7618999999999998</v>
      </c>
      <c r="F39" s="62">
        <v>0</v>
      </c>
      <c r="G39" s="61">
        <v>0</v>
      </c>
      <c r="H39" s="63">
        <v>49</v>
      </c>
      <c r="I39" s="61">
        <v>58.333300000000001</v>
      </c>
      <c r="J39" s="62">
        <v>6</v>
      </c>
      <c r="K39" s="61">
        <v>7.1429</v>
      </c>
      <c r="L39" s="63">
        <v>25</v>
      </c>
      <c r="M39" s="61">
        <v>29.761900000000001</v>
      </c>
      <c r="N39" s="62">
        <v>0</v>
      </c>
      <c r="O39" s="61">
        <v>0</v>
      </c>
      <c r="P39" s="71">
        <v>0</v>
      </c>
      <c r="Q39" s="65">
        <v>0</v>
      </c>
      <c r="R39" s="60">
        <v>12</v>
      </c>
      <c r="S39" s="65">
        <v>14.2857</v>
      </c>
      <c r="T39" s="60">
        <v>0</v>
      </c>
      <c r="U39" s="67">
        <v>0</v>
      </c>
      <c r="V39" s="60">
        <v>11</v>
      </c>
      <c r="W39" s="67">
        <v>13.0952</v>
      </c>
      <c r="X39" s="68">
        <v>880</v>
      </c>
      <c r="Y39" s="69">
        <v>100</v>
      </c>
    </row>
    <row r="40" spans="1:25" s="21" customFormat="1" ht="15" customHeight="1" x14ac:dyDescent="0.2">
      <c r="A40" s="20" t="s">
        <v>17</v>
      </c>
      <c r="B40" s="22" t="s">
        <v>54</v>
      </c>
      <c r="C40" s="35">
        <f t="shared" si="0"/>
        <v>2686</v>
      </c>
      <c r="D40" s="24">
        <v>20</v>
      </c>
      <c r="E40" s="25">
        <v>0.74460000000000004</v>
      </c>
      <c r="F40" s="26">
        <v>283</v>
      </c>
      <c r="G40" s="25">
        <v>10.536099999999999</v>
      </c>
      <c r="H40" s="26">
        <v>503</v>
      </c>
      <c r="I40" s="25">
        <v>18.726700000000001</v>
      </c>
      <c r="J40" s="32">
        <v>994</v>
      </c>
      <c r="K40" s="25">
        <v>37.006700000000002</v>
      </c>
      <c r="L40" s="32">
        <v>771</v>
      </c>
      <c r="M40" s="25">
        <v>28.7044</v>
      </c>
      <c r="N40" s="26">
        <v>1</v>
      </c>
      <c r="O40" s="25">
        <v>3.7199999999999997E-2</v>
      </c>
      <c r="P40" s="27">
        <v>114</v>
      </c>
      <c r="Q40" s="28">
        <v>4.2442000000000002</v>
      </c>
      <c r="R40" s="33">
        <v>483</v>
      </c>
      <c r="S40" s="28">
        <v>17.982099999999999</v>
      </c>
      <c r="T40" s="24">
        <v>38</v>
      </c>
      <c r="U40" s="29">
        <v>1.4147000000000001</v>
      </c>
      <c r="V40" s="24">
        <v>165</v>
      </c>
      <c r="W40" s="29">
        <v>6.1429999999999998</v>
      </c>
      <c r="X40" s="30">
        <v>4916</v>
      </c>
      <c r="Y40" s="31">
        <v>99.653999999999996</v>
      </c>
    </row>
    <row r="41" spans="1:25" s="21" customFormat="1" ht="15" customHeight="1" x14ac:dyDescent="0.2">
      <c r="A41" s="20" t="s">
        <v>17</v>
      </c>
      <c r="B41" s="70" t="s">
        <v>47</v>
      </c>
      <c r="C41" s="59">
        <f t="shared" si="0"/>
        <v>135</v>
      </c>
      <c r="D41" s="72">
        <v>0</v>
      </c>
      <c r="E41" s="61">
        <v>0</v>
      </c>
      <c r="F41" s="62">
        <v>6</v>
      </c>
      <c r="G41" s="61">
        <v>4.4443999999999999</v>
      </c>
      <c r="H41" s="62">
        <v>19</v>
      </c>
      <c r="I41" s="61">
        <v>14.0741</v>
      </c>
      <c r="J41" s="62">
        <v>80</v>
      </c>
      <c r="K41" s="61">
        <v>59.259300000000003</v>
      </c>
      <c r="L41" s="63">
        <v>17</v>
      </c>
      <c r="M41" s="61">
        <v>12.592599999999999</v>
      </c>
      <c r="N41" s="63">
        <v>0</v>
      </c>
      <c r="O41" s="61">
        <v>0</v>
      </c>
      <c r="P41" s="64">
        <v>13</v>
      </c>
      <c r="Q41" s="65">
        <v>9.6295999999999999</v>
      </c>
      <c r="R41" s="60">
        <v>19</v>
      </c>
      <c r="S41" s="65">
        <v>14.0741</v>
      </c>
      <c r="T41" s="72">
        <v>5</v>
      </c>
      <c r="U41" s="67">
        <v>3.7037</v>
      </c>
      <c r="V41" s="72">
        <v>6</v>
      </c>
      <c r="W41" s="67">
        <v>4.4443999999999999</v>
      </c>
      <c r="X41" s="68">
        <v>2618</v>
      </c>
      <c r="Y41" s="69">
        <v>100</v>
      </c>
    </row>
    <row r="42" spans="1:25" s="21" customFormat="1" ht="15" customHeight="1" x14ac:dyDescent="0.2">
      <c r="A42" s="20" t="s">
        <v>17</v>
      </c>
      <c r="B42" s="22" t="s">
        <v>48</v>
      </c>
      <c r="C42" s="35">
        <f t="shared" si="0"/>
        <v>79</v>
      </c>
      <c r="D42" s="24">
        <v>30</v>
      </c>
      <c r="E42" s="25">
        <v>37.974699999999999</v>
      </c>
      <c r="F42" s="26">
        <v>0</v>
      </c>
      <c r="G42" s="25">
        <v>0</v>
      </c>
      <c r="H42" s="26">
        <v>17</v>
      </c>
      <c r="I42" s="25">
        <v>21.518999999999998</v>
      </c>
      <c r="J42" s="32">
        <v>15</v>
      </c>
      <c r="K42" s="25">
        <v>18.987300000000001</v>
      </c>
      <c r="L42" s="32">
        <v>14</v>
      </c>
      <c r="M42" s="25">
        <v>17.721499999999999</v>
      </c>
      <c r="N42" s="32">
        <v>2</v>
      </c>
      <c r="O42" s="25">
        <v>2.5316000000000001</v>
      </c>
      <c r="P42" s="27">
        <v>1</v>
      </c>
      <c r="Q42" s="28">
        <v>1.2658</v>
      </c>
      <c r="R42" s="33">
        <v>4</v>
      </c>
      <c r="S42" s="28">
        <v>5.0632999999999999</v>
      </c>
      <c r="T42" s="24">
        <v>3</v>
      </c>
      <c r="U42" s="29">
        <v>3.7974999999999999</v>
      </c>
      <c r="V42" s="24">
        <v>1</v>
      </c>
      <c r="W42" s="29">
        <v>1.2658</v>
      </c>
      <c r="X42" s="30">
        <v>481</v>
      </c>
      <c r="Y42" s="31">
        <v>100</v>
      </c>
    </row>
    <row r="43" spans="1:25" s="21" customFormat="1" ht="15" customHeight="1" x14ac:dyDescent="0.2">
      <c r="A43" s="20" t="s">
        <v>17</v>
      </c>
      <c r="B43" s="70" t="s">
        <v>55</v>
      </c>
      <c r="C43" s="59">
        <f t="shared" si="0"/>
        <v>752</v>
      </c>
      <c r="D43" s="60">
        <v>0</v>
      </c>
      <c r="E43" s="61">
        <v>0</v>
      </c>
      <c r="F43" s="62">
        <v>21</v>
      </c>
      <c r="G43" s="61">
        <v>2.7926000000000002</v>
      </c>
      <c r="H43" s="63">
        <v>98</v>
      </c>
      <c r="I43" s="61">
        <v>13.0319</v>
      </c>
      <c r="J43" s="62">
        <v>348</v>
      </c>
      <c r="K43" s="61">
        <v>46.276600000000002</v>
      </c>
      <c r="L43" s="62">
        <v>204</v>
      </c>
      <c r="M43" s="61">
        <v>27.127700000000001</v>
      </c>
      <c r="N43" s="62">
        <v>0</v>
      </c>
      <c r="O43" s="61">
        <v>0</v>
      </c>
      <c r="P43" s="64">
        <v>81</v>
      </c>
      <c r="Q43" s="65">
        <v>10.7713</v>
      </c>
      <c r="R43" s="72">
        <v>115</v>
      </c>
      <c r="S43" s="65">
        <v>15.2926</v>
      </c>
      <c r="T43" s="72">
        <v>21</v>
      </c>
      <c r="U43" s="67">
        <v>2.7926000000000002</v>
      </c>
      <c r="V43" s="72">
        <v>63</v>
      </c>
      <c r="W43" s="67">
        <v>8.3777000000000008</v>
      </c>
      <c r="X43" s="68">
        <v>3631</v>
      </c>
      <c r="Y43" s="69">
        <v>100</v>
      </c>
    </row>
    <row r="44" spans="1:25" s="21" customFormat="1" ht="15" customHeight="1" x14ac:dyDescent="0.2">
      <c r="A44" s="20" t="s">
        <v>17</v>
      </c>
      <c r="B44" s="22" t="s">
        <v>56</v>
      </c>
      <c r="C44" s="23">
        <f t="shared" si="0"/>
        <v>435</v>
      </c>
      <c r="D44" s="24">
        <v>71</v>
      </c>
      <c r="E44" s="25">
        <v>16.3218</v>
      </c>
      <c r="F44" s="32">
        <v>10</v>
      </c>
      <c r="G44" s="25">
        <v>2.2989000000000002</v>
      </c>
      <c r="H44" s="26">
        <v>61</v>
      </c>
      <c r="I44" s="25">
        <v>14.023</v>
      </c>
      <c r="J44" s="26">
        <v>128</v>
      </c>
      <c r="K44" s="25">
        <v>29.4253</v>
      </c>
      <c r="L44" s="26">
        <v>141</v>
      </c>
      <c r="M44" s="25">
        <v>32.413800000000002</v>
      </c>
      <c r="N44" s="32">
        <v>1</v>
      </c>
      <c r="O44" s="25">
        <v>0.22989999999999999</v>
      </c>
      <c r="P44" s="34">
        <v>23</v>
      </c>
      <c r="Q44" s="28">
        <v>5.2873999999999999</v>
      </c>
      <c r="R44" s="33">
        <v>30</v>
      </c>
      <c r="S44" s="28">
        <v>6.8966000000000003</v>
      </c>
      <c r="T44" s="33">
        <v>5</v>
      </c>
      <c r="U44" s="29">
        <v>1.1494</v>
      </c>
      <c r="V44" s="33">
        <v>5</v>
      </c>
      <c r="W44" s="29">
        <v>1.1494</v>
      </c>
      <c r="X44" s="30">
        <v>1815</v>
      </c>
      <c r="Y44" s="31">
        <v>100</v>
      </c>
    </row>
    <row r="45" spans="1:25" s="21" customFormat="1" ht="15" customHeight="1" x14ac:dyDescent="0.2">
      <c r="A45" s="20" t="s">
        <v>17</v>
      </c>
      <c r="B45" s="70" t="s">
        <v>57</v>
      </c>
      <c r="C45" s="59">
        <f t="shared" si="0"/>
        <v>263</v>
      </c>
      <c r="D45" s="72">
        <v>3</v>
      </c>
      <c r="E45" s="61">
        <v>1.1407</v>
      </c>
      <c r="F45" s="62">
        <v>18</v>
      </c>
      <c r="G45" s="61">
        <v>6.8441000000000001</v>
      </c>
      <c r="H45" s="63">
        <v>92</v>
      </c>
      <c r="I45" s="61">
        <v>34.981000000000002</v>
      </c>
      <c r="J45" s="62">
        <v>47</v>
      </c>
      <c r="K45" s="61">
        <v>17.870699999999999</v>
      </c>
      <c r="L45" s="63">
        <v>76</v>
      </c>
      <c r="M45" s="61">
        <v>28.897300000000001</v>
      </c>
      <c r="N45" s="62">
        <v>1</v>
      </c>
      <c r="O45" s="61">
        <v>0.38019999999999998</v>
      </c>
      <c r="P45" s="64">
        <v>26</v>
      </c>
      <c r="Q45" s="65">
        <v>9.8858999999999995</v>
      </c>
      <c r="R45" s="60">
        <v>26</v>
      </c>
      <c r="S45" s="65">
        <v>9.8858999999999995</v>
      </c>
      <c r="T45" s="72">
        <v>4</v>
      </c>
      <c r="U45" s="67">
        <v>1.5208999999999999</v>
      </c>
      <c r="V45" s="72">
        <v>24</v>
      </c>
      <c r="W45" s="67">
        <v>9.1255000000000006</v>
      </c>
      <c r="X45" s="68">
        <v>1283</v>
      </c>
      <c r="Y45" s="69">
        <v>100</v>
      </c>
    </row>
    <row r="46" spans="1:25" s="21" customFormat="1" ht="15" customHeight="1" x14ac:dyDescent="0.2">
      <c r="A46" s="20" t="s">
        <v>17</v>
      </c>
      <c r="B46" s="22" t="s">
        <v>58</v>
      </c>
      <c r="C46" s="23">
        <f t="shared" si="0"/>
        <v>778</v>
      </c>
      <c r="D46" s="24">
        <v>1</v>
      </c>
      <c r="E46" s="25">
        <v>0.1285</v>
      </c>
      <c r="F46" s="26">
        <v>19</v>
      </c>
      <c r="G46" s="25">
        <v>2.4422000000000001</v>
      </c>
      <c r="H46" s="26">
        <v>78</v>
      </c>
      <c r="I46" s="25">
        <v>10.025700000000001</v>
      </c>
      <c r="J46" s="26">
        <v>323</v>
      </c>
      <c r="K46" s="25">
        <v>41.5167</v>
      </c>
      <c r="L46" s="32">
        <v>304</v>
      </c>
      <c r="M46" s="25">
        <v>39.074599999999997</v>
      </c>
      <c r="N46" s="32">
        <v>1</v>
      </c>
      <c r="O46" s="25">
        <v>0.1285</v>
      </c>
      <c r="P46" s="34">
        <v>52</v>
      </c>
      <c r="Q46" s="28">
        <v>6.6837999999999997</v>
      </c>
      <c r="R46" s="24">
        <v>154</v>
      </c>
      <c r="S46" s="28">
        <v>19.7943</v>
      </c>
      <c r="T46" s="24">
        <v>7</v>
      </c>
      <c r="U46" s="29">
        <v>0.89970000000000006</v>
      </c>
      <c r="V46" s="24">
        <v>20</v>
      </c>
      <c r="W46" s="29">
        <v>2.5707</v>
      </c>
      <c r="X46" s="30">
        <v>3027</v>
      </c>
      <c r="Y46" s="31">
        <v>100</v>
      </c>
    </row>
    <row r="47" spans="1:25" s="21" customFormat="1" ht="15" customHeight="1" x14ac:dyDescent="0.2">
      <c r="A47" s="20" t="s">
        <v>17</v>
      </c>
      <c r="B47" s="70" t="s">
        <v>59</v>
      </c>
      <c r="C47" s="73">
        <f t="shared" si="0"/>
        <v>29</v>
      </c>
      <c r="D47" s="60">
        <v>0</v>
      </c>
      <c r="E47" s="61">
        <v>0</v>
      </c>
      <c r="F47" s="63">
        <v>1</v>
      </c>
      <c r="G47" s="61">
        <v>3.4483000000000001</v>
      </c>
      <c r="H47" s="63">
        <v>6</v>
      </c>
      <c r="I47" s="61">
        <v>20.689699999999998</v>
      </c>
      <c r="J47" s="63">
        <v>10</v>
      </c>
      <c r="K47" s="61">
        <v>34.482799999999997</v>
      </c>
      <c r="L47" s="63">
        <v>11</v>
      </c>
      <c r="M47" s="61">
        <v>37.930999999999997</v>
      </c>
      <c r="N47" s="62">
        <v>0</v>
      </c>
      <c r="O47" s="61">
        <v>0</v>
      </c>
      <c r="P47" s="64">
        <v>1</v>
      </c>
      <c r="Q47" s="65">
        <v>3.4483000000000001</v>
      </c>
      <c r="R47" s="72">
        <v>3</v>
      </c>
      <c r="S47" s="65">
        <v>10.344799999999999</v>
      </c>
      <c r="T47" s="60">
        <v>4</v>
      </c>
      <c r="U47" s="67">
        <v>13.793100000000001</v>
      </c>
      <c r="V47" s="60">
        <v>3</v>
      </c>
      <c r="W47" s="67">
        <v>10.344799999999999</v>
      </c>
      <c r="X47" s="68">
        <v>308</v>
      </c>
      <c r="Y47" s="69">
        <v>100</v>
      </c>
    </row>
    <row r="48" spans="1:25" s="21" customFormat="1" ht="15" customHeight="1" x14ac:dyDescent="0.2">
      <c r="A48" s="20" t="s">
        <v>17</v>
      </c>
      <c r="B48" s="22" t="s">
        <v>60</v>
      </c>
      <c r="C48" s="23">
        <f t="shared" si="0"/>
        <v>321</v>
      </c>
      <c r="D48" s="33">
        <v>0</v>
      </c>
      <c r="E48" s="25">
        <v>0</v>
      </c>
      <c r="F48" s="26">
        <v>5</v>
      </c>
      <c r="G48" s="25">
        <v>1.5576000000000001</v>
      </c>
      <c r="H48" s="32">
        <v>43</v>
      </c>
      <c r="I48" s="25">
        <v>13.3956</v>
      </c>
      <c r="J48" s="26">
        <v>167</v>
      </c>
      <c r="K48" s="25">
        <v>52.024900000000002</v>
      </c>
      <c r="L48" s="26">
        <v>89</v>
      </c>
      <c r="M48" s="25">
        <v>27.725899999999999</v>
      </c>
      <c r="N48" s="32">
        <v>0</v>
      </c>
      <c r="O48" s="25">
        <v>0</v>
      </c>
      <c r="P48" s="34">
        <v>17</v>
      </c>
      <c r="Q48" s="28">
        <v>5.2960000000000003</v>
      </c>
      <c r="R48" s="33">
        <v>20</v>
      </c>
      <c r="S48" s="28">
        <v>6.2305000000000001</v>
      </c>
      <c r="T48" s="33">
        <v>2</v>
      </c>
      <c r="U48" s="29">
        <v>0.62309999999999999</v>
      </c>
      <c r="V48" s="33">
        <v>21</v>
      </c>
      <c r="W48" s="29">
        <v>6.5420999999999996</v>
      </c>
      <c r="X48" s="30">
        <v>1236</v>
      </c>
      <c r="Y48" s="31">
        <v>95.631</v>
      </c>
    </row>
    <row r="49" spans="1:25" s="21" customFormat="1" ht="15" customHeight="1" x14ac:dyDescent="0.2">
      <c r="A49" s="20" t="s">
        <v>17</v>
      </c>
      <c r="B49" s="70" t="s">
        <v>61</v>
      </c>
      <c r="C49" s="73">
        <f t="shared" si="0"/>
        <v>28</v>
      </c>
      <c r="D49" s="60">
        <v>7</v>
      </c>
      <c r="E49" s="61">
        <v>25</v>
      </c>
      <c r="F49" s="62">
        <v>1</v>
      </c>
      <c r="G49" s="61">
        <v>3.5714000000000001</v>
      </c>
      <c r="H49" s="62">
        <v>6</v>
      </c>
      <c r="I49" s="61">
        <v>21.428599999999999</v>
      </c>
      <c r="J49" s="62">
        <v>7</v>
      </c>
      <c r="K49" s="61">
        <v>25</v>
      </c>
      <c r="L49" s="63">
        <v>7</v>
      </c>
      <c r="M49" s="61">
        <v>25</v>
      </c>
      <c r="N49" s="63">
        <v>0</v>
      </c>
      <c r="O49" s="61">
        <v>0</v>
      </c>
      <c r="P49" s="64">
        <v>0</v>
      </c>
      <c r="Q49" s="65">
        <v>0</v>
      </c>
      <c r="R49" s="72">
        <v>1</v>
      </c>
      <c r="S49" s="65">
        <v>3.5714000000000001</v>
      </c>
      <c r="T49" s="72">
        <v>0</v>
      </c>
      <c r="U49" s="67">
        <v>0</v>
      </c>
      <c r="V49" s="72">
        <v>1</v>
      </c>
      <c r="W49" s="67">
        <v>3.5714000000000001</v>
      </c>
      <c r="X49" s="68">
        <v>688</v>
      </c>
      <c r="Y49" s="69">
        <v>100</v>
      </c>
    </row>
    <row r="50" spans="1:25" s="21" customFormat="1" ht="15" customHeight="1" x14ac:dyDescent="0.2">
      <c r="A50" s="20" t="s">
        <v>17</v>
      </c>
      <c r="B50" s="22" t="s">
        <v>62</v>
      </c>
      <c r="C50" s="23">
        <f t="shared" si="0"/>
        <v>543</v>
      </c>
      <c r="D50" s="24">
        <v>1</v>
      </c>
      <c r="E50" s="25">
        <v>0.1842</v>
      </c>
      <c r="F50" s="26">
        <v>8</v>
      </c>
      <c r="G50" s="25">
        <v>1.4733000000000001</v>
      </c>
      <c r="H50" s="32">
        <v>67</v>
      </c>
      <c r="I50" s="25">
        <v>12.338900000000001</v>
      </c>
      <c r="J50" s="26">
        <v>245</v>
      </c>
      <c r="K50" s="25">
        <v>45.119700000000002</v>
      </c>
      <c r="L50" s="26">
        <v>198</v>
      </c>
      <c r="M50" s="25">
        <v>36.464100000000002</v>
      </c>
      <c r="N50" s="32">
        <v>0</v>
      </c>
      <c r="O50" s="25">
        <v>0</v>
      </c>
      <c r="P50" s="34">
        <v>24</v>
      </c>
      <c r="Q50" s="28">
        <v>4.4199000000000002</v>
      </c>
      <c r="R50" s="24">
        <v>40</v>
      </c>
      <c r="S50" s="28">
        <v>7.3665000000000003</v>
      </c>
      <c r="T50" s="24">
        <v>8</v>
      </c>
      <c r="U50" s="29">
        <v>1.4733000000000001</v>
      </c>
      <c r="V50" s="24">
        <v>15</v>
      </c>
      <c r="W50" s="29">
        <v>2.7624</v>
      </c>
      <c r="X50" s="30">
        <v>1818</v>
      </c>
      <c r="Y50" s="31">
        <v>98.844999999999999</v>
      </c>
    </row>
    <row r="51" spans="1:25" s="21" customFormat="1" ht="15" customHeight="1" x14ac:dyDescent="0.2">
      <c r="A51" s="20" t="s">
        <v>17</v>
      </c>
      <c r="B51" s="70" t="s">
        <v>63</v>
      </c>
      <c r="C51" s="59">
        <f t="shared" si="0"/>
        <v>577</v>
      </c>
      <c r="D51" s="60">
        <v>1</v>
      </c>
      <c r="E51" s="61">
        <v>0.17330000000000001</v>
      </c>
      <c r="F51" s="63">
        <v>18</v>
      </c>
      <c r="G51" s="61">
        <v>3.1196000000000002</v>
      </c>
      <c r="H51" s="62">
        <v>203</v>
      </c>
      <c r="I51" s="61">
        <v>35.182000000000002</v>
      </c>
      <c r="J51" s="62">
        <v>194</v>
      </c>
      <c r="K51" s="61">
        <v>33.622199999999999</v>
      </c>
      <c r="L51" s="62">
        <v>148</v>
      </c>
      <c r="M51" s="61">
        <v>25.649899999999999</v>
      </c>
      <c r="N51" s="63">
        <v>0</v>
      </c>
      <c r="O51" s="61">
        <v>0</v>
      </c>
      <c r="P51" s="64">
        <v>13</v>
      </c>
      <c r="Q51" s="65">
        <v>2.2530000000000001</v>
      </c>
      <c r="R51" s="60">
        <v>52</v>
      </c>
      <c r="S51" s="65">
        <v>9.0121000000000002</v>
      </c>
      <c r="T51" s="60">
        <v>33</v>
      </c>
      <c r="U51" s="67">
        <v>5.7191999999999998</v>
      </c>
      <c r="V51" s="60">
        <v>50</v>
      </c>
      <c r="W51" s="67">
        <v>8.6654999999999998</v>
      </c>
      <c r="X51" s="68">
        <v>8616</v>
      </c>
      <c r="Y51" s="69">
        <v>100</v>
      </c>
    </row>
    <row r="52" spans="1:25" s="21" customFormat="1" ht="15" customHeight="1" x14ac:dyDescent="0.2">
      <c r="A52" s="20" t="s">
        <v>17</v>
      </c>
      <c r="B52" s="22" t="s">
        <v>64</v>
      </c>
      <c r="C52" s="23">
        <f t="shared" si="0"/>
        <v>470</v>
      </c>
      <c r="D52" s="33">
        <v>11</v>
      </c>
      <c r="E52" s="25">
        <v>2.3403999999999998</v>
      </c>
      <c r="F52" s="26">
        <v>9</v>
      </c>
      <c r="G52" s="25">
        <v>1.9149</v>
      </c>
      <c r="H52" s="32">
        <v>176</v>
      </c>
      <c r="I52" s="25">
        <v>37.446800000000003</v>
      </c>
      <c r="J52" s="32">
        <v>72</v>
      </c>
      <c r="K52" s="25">
        <v>15.319100000000001</v>
      </c>
      <c r="L52" s="26">
        <v>174</v>
      </c>
      <c r="M52" s="25">
        <v>37.021299999999997</v>
      </c>
      <c r="N52" s="32">
        <v>9</v>
      </c>
      <c r="O52" s="25">
        <v>1.9149</v>
      </c>
      <c r="P52" s="27">
        <v>19</v>
      </c>
      <c r="Q52" s="28">
        <v>4.0426000000000002</v>
      </c>
      <c r="R52" s="24">
        <v>46</v>
      </c>
      <c r="S52" s="28">
        <v>9.7872000000000003</v>
      </c>
      <c r="T52" s="24">
        <v>5</v>
      </c>
      <c r="U52" s="29">
        <v>1.0638000000000001</v>
      </c>
      <c r="V52" s="24">
        <v>39</v>
      </c>
      <c r="W52" s="29">
        <v>8.2979000000000003</v>
      </c>
      <c r="X52" s="30">
        <v>1009</v>
      </c>
      <c r="Y52" s="31">
        <v>94.846000000000004</v>
      </c>
    </row>
    <row r="53" spans="1:25" s="21" customFormat="1" ht="15" customHeight="1" x14ac:dyDescent="0.2">
      <c r="A53" s="20" t="s">
        <v>17</v>
      </c>
      <c r="B53" s="70" t="s">
        <v>65</v>
      </c>
      <c r="C53" s="73">
        <f t="shared" si="0"/>
        <v>195</v>
      </c>
      <c r="D53" s="72">
        <v>1</v>
      </c>
      <c r="E53" s="61">
        <v>0.51280000000000003</v>
      </c>
      <c r="F53" s="62">
        <v>13</v>
      </c>
      <c r="G53" s="61">
        <v>6.6666999999999996</v>
      </c>
      <c r="H53" s="63">
        <v>15</v>
      </c>
      <c r="I53" s="61">
        <v>7.6923000000000004</v>
      </c>
      <c r="J53" s="62">
        <v>90</v>
      </c>
      <c r="K53" s="61">
        <v>46.153799999999997</v>
      </c>
      <c r="L53" s="63">
        <v>54</v>
      </c>
      <c r="M53" s="61">
        <v>27.692299999999999</v>
      </c>
      <c r="N53" s="63">
        <v>2</v>
      </c>
      <c r="O53" s="61">
        <v>1.0256000000000001</v>
      </c>
      <c r="P53" s="64">
        <v>20</v>
      </c>
      <c r="Q53" s="65">
        <v>10.256399999999999</v>
      </c>
      <c r="R53" s="72">
        <v>42</v>
      </c>
      <c r="S53" s="65">
        <v>21.538499999999999</v>
      </c>
      <c r="T53" s="60">
        <v>14</v>
      </c>
      <c r="U53" s="67">
        <v>7.1795</v>
      </c>
      <c r="V53" s="60">
        <v>3</v>
      </c>
      <c r="W53" s="67">
        <v>1.5385</v>
      </c>
      <c r="X53" s="68">
        <v>306</v>
      </c>
      <c r="Y53" s="69">
        <v>100</v>
      </c>
    </row>
    <row r="54" spans="1:25" s="21" customFormat="1" ht="15" customHeight="1" x14ac:dyDescent="0.2">
      <c r="A54" s="20" t="s">
        <v>17</v>
      </c>
      <c r="B54" s="22" t="s">
        <v>66</v>
      </c>
      <c r="C54" s="23">
        <f t="shared" si="0"/>
        <v>293</v>
      </c>
      <c r="D54" s="33">
        <v>2</v>
      </c>
      <c r="E54" s="25">
        <v>0.68259999999999998</v>
      </c>
      <c r="F54" s="26">
        <v>16</v>
      </c>
      <c r="G54" s="36">
        <v>5.4607999999999999</v>
      </c>
      <c r="H54" s="32">
        <v>25</v>
      </c>
      <c r="I54" s="36">
        <v>8.5324000000000009</v>
      </c>
      <c r="J54" s="26">
        <v>167</v>
      </c>
      <c r="K54" s="25">
        <v>56.996600000000001</v>
      </c>
      <c r="L54" s="26">
        <v>66</v>
      </c>
      <c r="M54" s="25">
        <v>22.525600000000001</v>
      </c>
      <c r="N54" s="26">
        <v>0</v>
      </c>
      <c r="O54" s="25">
        <v>0</v>
      </c>
      <c r="P54" s="34">
        <v>17</v>
      </c>
      <c r="Q54" s="28">
        <v>5.8019999999999996</v>
      </c>
      <c r="R54" s="24">
        <v>52</v>
      </c>
      <c r="S54" s="28">
        <v>17.747399999999999</v>
      </c>
      <c r="T54" s="33">
        <v>2</v>
      </c>
      <c r="U54" s="29">
        <v>0.68259999999999998</v>
      </c>
      <c r="V54" s="33">
        <v>21</v>
      </c>
      <c r="W54" s="29">
        <v>7.1672000000000002</v>
      </c>
      <c r="X54" s="30">
        <v>1971</v>
      </c>
      <c r="Y54" s="31">
        <v>100</v>
      </c>
    </row>
    <row r="55" spans="1:25" s="21" customFormat="1" ht="15" customHeight="1" x14ac:dyDescent="0.2">
      <c r="A55" s="20" t="s">
        <v>17</v>
      </c>
      <c r="B55" s="70" t="s">
        <v>67</v>
      </c>
      <c r="C55" s="59">
        <f t="shared" si="0"/>
        <v>402</v>
      </c>
      <c r="D55" s="60">
        <v>10</v>
      </c>
      <c r="E55" s="61">
        <v>2.4876</v>
      </c>
      <c r="F55" s="62">
        <v>20</v>
      </c>
      <c r="G55" s="61">
        <v>4.9751000000000003</v>
      </c>
      <c r="H55" s="63">
        <v>104</v>
      </c>
      <c r="I55" s="61">
        <v>25.8706</v>
      </c>
      <c r="J55" s="63">
        <v>99</v>
      </c>
      <c r="K55" s="61">
        <v>24.626899999999999</v>
      </c>
      <c r="L55" s="62">
        <v>122</v>
      </c>
      <c r="M55" s="61">
        <v>30.348299999999998</v>
      </c>
      <c r="N55" s="62">
        <v>3</v>
      </c>
      <c r="O55" s="61">
        <v>0.74629999999999996</v>
      </c>
      <c r="P55" s="71">
        <v>44</v>
      </c>
      <c r="Q55" s="65">
        <v>10.9453</v>
      </c>
      <c r="R55" s="60">
        <v>79</v>
      </c>
      <c r="S55" s="65">
        <v>19.651700000000002</v>
      </c>
      <c r="T55" s="72">
        <v>17</v>
      </c>
      <c r="U55" s="67">
        <v>4.2289000000000003</v>
      </c>
      <c r="V55" s="72">
        <v>41</v>
      </c>
      <c r="W55" s="67">
        <v>10.199</v>
      </c>
      <c r="X55" s="68">
        <v>2305</v>
      </c>
      <c r="Y55" s="69">
        <v>100</v>
      </c>
    </row>
    <row r="56" spans="1:25" s="21" customFormat="1" ht="15" customHeight="1" x14ac:dyDescent="0.2">
      <c r="A56" s="20" t="s">
        <v>17</v>
      </c>
      <c r="B56" s="22" t="s">
        <v>68</v>
      </c>
      <c r="C56" s="23">
        <f t="shared" si="0"/>
        <v>319</v>
      </c>
      <c r="D56" s="24">
        <v>0</v>
      </c>
      <c r="E56" s="25">
        <v>0</v>
      </c>
      <c r="F56" s="26">
        <v>1</v>
      </c>
      <c r="G56" s="25">
        <v>0.3135</v>
      </c>
      <c r="H56" s="26">
        <v>25</v>
      </c>
      <c r="I56" s="25">
        <v>7.8369999999999997</v>
      </c>
      <c r="J56" s="32">
        <v>124</v>
      </c>
      <c r="K56" s="25">
        <v>38.871499999999997</v>
      </c>
      <c r="L56" s="26">
        <v>120</v>
      </c>
      <c r="M56" s="25">
        <v>37.617600000000003</v>
      </c>
      <c r="N56" s="32">
        <v>0</v>
      </c>
      <c r="O56" s="25">
        <v>0</v>
      </c>
      <c r="P56" s="27">
        <v>49</v>
      </c>
      <c r="Q56" s="28">
        <v>15.3605</v>
      </c>
      <c r="R56" s="33">
        <v>15</v>
      </c>
      <c r="S56" s="28">
        <v>4.7022000000000004</v>
      </c>
      <c r="T56" s="33">
        <v>2</v>
      </c>
      <c r="U56" s="29">
        <v>0.627</v>
      </c>
      <c r="V56" s="33">
        <v>11</v>
      </c>
      <c r="W56" s="29">
        <v>3.4483000000000001</v>
      </c>
      <c r="X56" s="30">
        <v>720</v>
      </c>
      <c r="Y56" s="31">
        <v>100</v>
      </c>
    </row>
    <row r="57" spans="1:25" s="21" customFormat="1" ht="15" customHeight="1" x14ac:dyDescent="0.2">
      <c r="A57" s="20" t="s">
        <v>17</v>
      </c>
      <c r="B57" s="70" t="s">
        <v>69</v>
      </c>
      <c r="C57" s="59">
        <f t="shared" si="0"/>
        <v>584</v>
      </c>
      <c r="D57" s="60">
        <v>29</v>
      </c>
      <c r="E57" s="61">
        <v>4.9657999999999998</v>
      </c>
      <c r="F57" s="63">
        <v>36</v>
      </c>
      <c r="G57" s="61">
        <v>6.1643999999999997</v>
      </c>
      <c r="H57" s="62">
        <v>119</v>
      </c>
      <c r="I57" s="61">
        <v>20.3767</v>
      </c>
      <c r="J57" s="62">
        <v>190</v>
      </c>
      <c r="K57" s="61">
        <v>32.534199999999998</v>
      </c>
      <c r="L57" s="62">
        <v>177</v>
      </c>
      <c r="M57" s="61">
        <v>30.308199999999999</v>
      </c>
      <c r="N57" s="62">
        <v>0</v>
      </c>
      <c r="O57" s="61">
        <v>0</v>
      </c>
      <c r="P57" s="71">
        <v>33</v>
      </c>
      <c r="Q57" s="65">
        <v>5.6506999999999996</v>
      </c>
      <c r="R57" s="72">
        <v>82</v>
      </c>
      <c r="S57" s="65">
        <v>14.0411</v>
      </c>
      <c r="T57" s="72">
        <v>3</v>
      </c>
      <c r="U57" s="67">
        <v>0.51370000000000005</v>
      </c>
      <c r="V57" s="72">
        <v>48</v>
      </c>
      <c r="W57" s="67">
        <v>8.2192000000000007</v>
      </c>
      <c r="X57" s="68">
        <v>2232</v>
      </c>
      <c r="Y57" s="69">
        <v>100</v>
      </c>
    </row>
    <row r="58" spans="1:25" s="21" customFormat="1" ht="15" customHeight="1" thickBot="1" x14ac:dyDescent="0.25">
      <c r="A58" s="20" t="s">
        <v>17</v>
      </c>
      <c r="B58" s="37" t="s">
        <v>70</v>
      </c>
      <c r="C58" s="74">
        <f t="shared" si="0"/>
        <v>58</v>
      </c>
      <c r="D58" s="56">
        <v>18</v>
      </c>
      <c r="E58" s="39">
        <v>31.034500000000001</v>
      </c>
      <c r="F58" s="40">
        <v>2</v>
      </c>
      <c r="G58" s="39">
        <v>3.4483000000000001</v>
      </c>
      <c r="H58" s="41">
        <v>15</v>
      </c>
      <c r="I58" s="39">
        <v>25.862100000000002</v>
      </c>
      <c r="J58" s="40">
        <v>4</v>
      </c>
      <c r="K58" s="39">
        <v>6.8966000000000003</v>
      </c>
      <c r="L58" s="40">
        <v>18</v>
      </c>
      <c r="M58" s="39">
        <v>31.034500000000001</v>
      </c>
      <c r="N58" s="40">
        <v>0</v>
      </c>
      <c r="O58" s="39">
        <v>0</v>
      </c>
      <c r="P58" s="42">
        <v>1</v>
      </c>
      <c r="Q58" s="43">
        <v>1.7241</v>
      </c>
      <c r="R58" s="38">
        <v>16</v>
      </c>
      <c r="S58" s="43">
        <v>27.586200000000002</v>
      </c>
      <c r="T58" s="38">
        <v>0</v>
      </c>
      <c r="U58" s="44">
        <v>0</v>
      </c>
      <c r="V58" s="38">
        <v>0</v>
      </c>
      <c r="W58" s="44">
        <v>0</v>
      </c>
      <c r="X58" s="45">
        <v>365</v>
      </c>
      <c r="Y58" s="46">
        <v>100</v>
      </c>
    </row>
    <row r="59" spans="1:25" s="49" customFormat="1" ht="15" customHeight="1" x14ac:dyDescent="0.2">
      <c r="A59" s="51"/>
      <c r="B59" s="52"/>
      <c r="C59" s="48"/>
      <c r="D59" s="48"/>
      <c r="E59" s="48"/>
      <c r="F59" s="48"/>
      <c r="G59" s="48"/>
      <c r="H59" s="48"/>
      <c r="I59" s="48"/>
      <c r="J59" s="48"/>
      <c r="K59" s="48"/>
      <c r="L59" s="48"/>
      <c r="M59" s="48"/>
      <c r="N59" s="48"/>
      <c r="O59" s="48"/>
      <c r="P59" s="48"/>
      <c r="Q59" s="48"/>
      <c r="R59" s="48"/>
      <c r="S59" s="48"/>
      <c r="T59" s="48"/>
      <c r="U59" s="48"/>
      <c r="V59" s="53"/>
      <c r="W59" s="54"/>
      <c r="X59" s="48"/>
      <c r="Y59" s="48"/>
    </row>
    <row r="60" spans="1:25" s="21" customFormat="1" ht="15" customHeight="1" x14ac:dyDescent="0.2">
      <c r="A60" s="20"/>
      <c r="B60" s="76" t="s">
        <v>75</v>
      </c>
      <c r="C60" s="75"/>
      <c r="D60" s="75"/>
      <c r="E60" s="75"/>
      <c r="F60" s="75"/>
      <c r="G60" s="75"/>
      <c r="H60" s="55"/>
      <c r="I60" s="55"/>
      <c r="J60" s="55"/>
      <c r="K60" s="55"/>
      <c r="L60" s="55"/>
      <c r="M60" s="55"/>
      <c r="N60" s="55"/>
      <c r="O60" s="55"/>
      <c r="P60" s="55"/>
      <c r="Q60" s="55"/>
      <c r="R60" s="55"/>
      <c r="S60" s="55"/>
      <c r="T60" s="55"/>
      <c r="U60" s="55"/>
      <c r="V60" s="75"/>
      <c r="W60" s="75"/>
      <c r="X60" s="55"/>
      <c r="Y60" s="55"/>
    </row>
    <row r="61" spans="1:25" s="21" customFormat="1" ht="15" customHeight="1" x14ac:dyDescent="0.2">
      <c r="A61" s="20"/>
      <c r="B61" s="76" t="str">
        <f>CONCATENATE("NOTE: Table reads (for US Totals):  Of all ", C65," public school students with and without disabilities who ", LOWER(A7), ", ",D65," (",TEXT(U7,"0.0"),"%) were served solely under Section 504 and ", F65," (",TEXT(S7,"0.0"),"%) were served under IDEA.")</f>
        <v>NOTE: Table reads (for US Totals):  Of all 23,491 public school students with and without disabilities who reported to have been harassed or bullied on the basis of race, color or national origin, 385 (1.6%) were served solely under Section 504 and 3,258 (13.9%) were served under IDEA.</v>
      </c>
      <c r="C61" s="75"/>
      <c r="D61" s="75"/>
      <c r="E61" s="75"/>
      <c r="F61" s="75"/>
      <c r="G61" s="75"/>
      <c r="H61" s="55"/>
      <c r="I61" s="55"/>
      <c r="J61" s="55"/>
      <c r="K61" s="55"/>
      <c r="L61" s="55"/>
      <c r="M61" s="55"/>
      <c r="N61" s="55"/>
      <c r="O61" s="55"/>
      <c r="P61" s="55"/>
      <c r="Q61" s="55"/>
      <c r="R61" s="55"/>
      <c r="S61" s="55"/>
      <c r="T61" s="55"/>
      <c r="U61" s="55"/>
      <c r="V61" s="75"/>
      <c r="W61" s="78"/>
      <c r="X61" s="55"/>
      <c r="Y61" s="55"/>
    </row>
    <row r="62" spans="1:25" s="21" customFormat="1" ht="15" customHeight="1" x14ac:dyDescent="0.2">
      <c r="A62" s="20"/>
      <c r="B62" s="76" t="str">
        <f>CONCATENATE("            Table reads (for US Race/Ethnicity):  Of all ",TEXT(A3,"#,##0")," public school students with and without disabilities served under IDEA who ",LOWER(A7), ", ",TEXT(D7,"#,##0")," (",TEXT(E7,"0.0"),"%) were American Indian or Alaska Native.")</f>
        <v xml:space="preserve">            Table reads (for US Race/Ethnicity):  Of all 23,491 public school students with and without disabilities served under IDEA who reported to have been harassed or bullied on the basis of race, color or national origin, 552 (2.3%) were American Indian or Alaska Native.</v>
      </c>
      <c r="C62" s="75"/>
      <c r="D62" s="75"/>
      <c r="E62" s="75"/>
      <c r="F62" s="75"/>
      <c r="G62" s="75"/>
      <c r="H62" s="55"/>
      <c r="I62" s="55"/>
      <c r="J62" s="55"/>
      <c r="K62" s="55"/>
      <c r="L62" s="55"/>
      <c r="M62" s="55"/>
      <c r="N62" s="55"/>
      <c r="O62" s="55"/>
      <c r="P62" s="55"/>
      <c r="Q62" s="55"/>
      <c r="R62" s="55"/>
      <c r="S62" s="55"/>
      <c r="T62" s="55"/>
      <c r="U62" s="55"/>
      <c r="V62" s="75"/>
      <c r="W62" s="75"/>
      <c r="X62" s="55"/>
      <c r="Y62" s="55"/>
    </row>
    <row r="63" spans="1:25" s="21" customFormat="1" ht="15" customHeight="1" x14ac:dyDescent="0.2">
      <c r="A63" s="20"/>
      <c r="B63" s="87" t="s">
        <v>71</v>
      </c>
      <c r="C63" s="87"/>
      <c r="D63" s="87"/>
      <c r="E63" s="87"/>
      <c r="F63" s="87"/>
      <c r="G63" s="87"/>
      <c r="H63" s="87"/>
      <c r="I63" s="87"/>
      <c r="J63" s="87"/>
      <c r="K63" s="87"/>
      <c r="L63" s="87"/>
      <c r="M63" s="87"/>
      <c r="N63" s="87"/>
      <c r="O63" s="87"/>
      <c r="P63" s="87"/>
      <c r="Q63" s="87"/>
      <c r="R63" s="87"/>
      <c r="S63" s="87"/>
      <c r="T63" s="87"/>
      <c r="U63" s="87"/>
      <c r="V63" s="87"/>
      <c r="W63" s="87"/>
      <c r="X63" s="55"/>
      <c r="Y63" s="55"/>
    </row>
    <row r="64" spans="1:25" s="49" customFormat="1" ht="14.1" customHeight="1" x14ac:dyDescent="0.2">
      <c r="B64" s="87" t="s">
        <v>72</v>
      </c>
      <c r="C64" s="87"/>
      <c r="D64" s="87"/>
      <c r="E64" s="87"/>
      <c r="F64" s="87"/>
      <c r="G64" s="87"/>
      <c r="H64" s="87"/>
      <c r="I64" s="87"/>
      <c r="J64" s="87"/>
      <c r="K64" s="87"/>
      <c r="L64" s="87"/>
      <c r="M64" s="87"/>
      <c r="N64" s="87"/>
      <c r="O64" s="87"/>
      <c r="P64" s="87"/>
      <c r="Q64" s="87"/>
      <c r="R64" s="87"/>
      <c r="S64" s="87"/>
      <c r="T64" s="87"/>
      <c r="U64" s="87"/>
      <c r="V64" s="87"/>
      <c r="W64" s="87"/>
      <c r="X64" s="48"/>
      <c r="Y64" s="47"/>
    </row>
    <row r="65" spans="1:25" s="49" customFormat="1" ht="15" customHeight="1" x14ac:dyDescent="0.2">
      <c r="A65" s="51"/>
      <c r="B65" s="1"/>
      <c r="C65" s="79" t="str">
        <f>IF(ISTEXT(C7),LEFT(C7,3),TEXT(C7,"#,##0"))</f>
        <v>23,491</v>
      </c>
      <c r="D65" s="79" t="str">
        <f>IF(ISTEXT(T7),LEFT(T7,3),TEXT(T7,"#,##0"))</f>
        <v>385</v>
      </c>
      <c r="E65" s="1"/>
      <c r="F65" s="79" t="str">
        <f>IF(ISTEXT(R7),LEFT(R7,3),TEXT(R7,"#,##0"))</f>
        <v>3,258</v>
      </c>
      <c r="G65" s="1"/>
      <c r="H65" s="1"/>
      <c r="I65" s="1"/>
      <c r="J65" s="1"/>
      <c r="K65" s="1"/>
      <c r="L65" s="1"/>
      <c r="M65" s="1"/>
      <c r="N65" s="1"/>
      <c r="O65" s="1"/>
      <c r="P65" s="1"/>
      <c r="Q65" s="1"/>
      <c r="R65" s="1"/>
      <c r="S65" s="1"/>
      <c r="T65" s="1"/>
      <c r="U65" s="1"/>
      <c r="V65" s="5"/>
      <c r="W65" s="6"/>
      <c r="X65" s="48"/>
      <c r="Y65" s="48"/>
    </row>
  </sheetData>
  <sortState ref="A8:Y58">
    <sortCondition ref="B8:B58"/>
  </sortState>
  <mergeCells count="17">
    <mergeCell ref="B64:W64"/>
    <mergeCell ref="B4:B5"/>
    <mergeCell ref="C4:C5"/>
    <mergeCell ref="D4:Q4"/>
    <mergeCell ref="R4:S5"/>
    <mergeCell ref="T4:U5"/>
    <mergeCell ref="V4:W5"/>
    <mergeCell ref="H5:I5"/>
    <mergeCell ref="J5:K5"/>
    <mergeCell ref="L5:M5"/>
    <mergeCell ref="N5:O5"/>
    <mergeCell ref="P5:Q5"/>
    <mergeCell ref="X4:X5"/>
    <mergeCell ref="Y4:Y5"/>
    <mergeCell ref="D5:E5"/>
    <mergeCell ref="F5:G5"/>
    <mergeCell ref="B63:W63"/>
  </mergeCells>
  <phoneticPr fontId="15" type="noConversion"/>
  <printOptions horizontalCentered="1"/>
  <pageMargins left="0.5" right="0.5" top="1" bottom="1" header="0.5" footer="0.5"/>
  <pageSetup paperSize="3" scale="58" orientation="landscape" horizontalDpi="4294967292" verticalDpi="4294967292" r:id="rId1"/>
  <extLst>
    <ext xmlns:mx="http://schemas.microsoft.com/office/mac/excel/2008/main" uri="{64002731-A6B0-56B0-2670-7721B7C09600}">
      <mx:PLV Mode="0" OnePage="0" WScale="4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5"/>
  <sheetViews>
    <sheetView showGridLines="0" zoomScale="80" zoomScaleNormal="80" workbookViewId="0"/>
  </sheetViews>
  <sheetFormatPr defaultColWidth="12.1640625" defaultRowHeight="15" customHeight="1" x14ac:dyDescent="0.2"/>
  <cols>
    <col min="1" max="1" width="3.33203125" style="9" customWidth="1"/>
    <col min="2" max="2" width="22" style="1" customWidth="1"/>
    <col min="3" max="21" width="15" style="1" customWidth="1"/>
    <col min="22" max="22" width="15" style="5" customWidth="1"/>
    <col min="23" max="23" width="15" style="6" customWidth="1"/>
    <col min="24" max="25" width="15" style="1" customWidth="1"/>
    <col min="26" max="16384" width="12.1640625" style="7"/>
  </cols>
  <sheetData>
    <row r="2" spans="1:25" s="2" customFormat="1" ht="15" customHeight="1" x14ac:dyDescent="0.25">
      <c r="A2" s="8"/>
      <c r="B2" s="57" t="str">
        <f>CONCATENATE("Number and percentage of public school male students ", LOWER(A7), ", by race/ethnicity, disability status, and English proficiency, by state: School Year 2015-16")</f>
        <v>Number and percentage of public school male students reported to have been harassed or bullied on the basis of race, color or national origin, by race/ethnicity, disability status, and English proficiency, by state: School Year 2015-16</v>
      </c>
      <c r="C2" s="57"/>
      <c r="D2" s="57"/>
      <c r="E2" s="57"/>
      <c r="F2" s="57"/>
      <c r="G2" s="57"/>
      <c r="H2" s="57"/>
      <c r="I2" s="57"/>
      <c r="J2" s="57"/>
      <c r="K2" s="57"/>
      <c r="L2" s="57"/>
      <c r="M2" s="57"/>
      <c r="N2" s="57"/>
      <c r="O2" s="57"/>
      <c r="P2" s="57"/>
      <c r="Q2" s="57"/>
      <c r="R2" s="57"/>
      <c r="S2" s="57"/>
      <c r="T2" s="57"/>
      <c r="U2" s="57"/>
      <c r="V2" s="57"/>
      <c r="W2" s="57"/>
    </row>
    <row r="3" spans="1:25" s="1" customFormat="1" ht="15" customHeight="1" thickBot="1" x14ac:dyDescent="0.3">
      <c r="A3" s="77">
        <f>C7</f>
        <v>14906</v>
      </c>
      <c r="B3" s="3"/>
      <c r="C3" s="4"/>
      <c r="D3" s="4"/>
      <c r="E3" s="4"/>
      <c r="F3" s="4"/>
      <c r="G3" s="4"/>
      <c r="H3" s="4"/>
      <c r="I3" s="4"/>
      <c r="J3" s="4"/>
      <c r="K3" s="4"/>
      <c r="L3" s="4"/>
      <c r="M3" s="4"/>
      <c r="N3" s="4"/>
      <c r="O3" s="4"/>
      <c r="P3" s="4"/>
      <c r="Q3" s="4"/>
      <c r="R3" s="4"/>
      <c r="S3" s="4"/>
      <c r="T3" s="4"/>
      <c r="U3" s="4"/>
      <c r="V3" s="4"/>
      <c r="W3" s="5"/>
      <c r="X3" s="4"/>
      <c r="Y3" s="4"/>
    </row>
    <row r="4" spans="1:25" s="11" customFormat="1" ht="24.95" customHeight="1" x14ac:dyDescent="0.2">
      <c r="A4" s="10"/>
      <c r="B4" s="88" t="s">
        <v>0</v>
      </c>
      <c r="C4" s="90" t="s">
        <v>11</v>
      </c>
      <c r="D4" s="92" t="s">
        <v>73</v>
      </c>
      <c r="E4" s="93"/>
      <c r="F4" s="93"/>
      <c r="G4" s="93"/>
      <c r="H4" s="93"/>
      <c r="I4" s="93"/>
      <c r="J4" s="93"/>
      <c r="K4" s="93"/>
      <c r="L4" s="93"/>
      <c r="M4" s="93"/>
      <c r="N4" s="93"/>
      <c r="O4" s="93"/>
      <c r="P4" s="93"/>
      <c r="Q4" s="94"/>
      <c r="R4" s="95" t="s">
        <v>12</v>
      </c>
      <c r="S4" s="96"/>
      <c r="T4" s="95" t="s">
        <v>13</v>
      </c>
      <c r="U4" s="96"/>
      <c r="V4" s="95" t="s">
        <v>14</v>
      </c>
      <c r="W4" s="96"/>
      <c r="X4" s="80" t="s">
        <v>18</v>
      </c>
      <c r="Y4" s="82" t="s">
        <v>15</v>
      </c>
    </row>
    <row r="5" spans="1:25" s="11" customFormat="1" ht="24.95" customHeight="1" x14ac:dyDescent="0.2">
      <c r="A5" s="10"/>
      <c r="B5" s="89"/>
      <c r="C5" s="91"/>
      <c r="D5" s="84" t="s">
        <v>1</v>
      </c>
      <c r="E5" s="85"/>
      <c r="F5" s="86" t="s">
        <v>2</v>
      </c>
      <c r="G5" s="85"/>
      <c r="H5" s="99" t="s">
        <v>3</v>
      </c>
      <c r="I5" s="85"/>
      <c r="J5" s="99" t="s">
        <v>4</v>
      </c>
      <c r="K5" s="85"/>
      <c r="L5" s="99" t="s">
        <v>5</v>
      </c>
      <c r="M5" s="85"/>
      <c r="N5" s="99" t="s">
        <v>6</v>
      </c>
      <c r="O5" s="85"/>
      <c r="P5" s="99" t="s">
        <v>7</v>
      </c>
      <c r="Q5" s="100"/>
      <c r="R5" s="97"/>
      <c r="S5" s="98"/>
      <c r="T5" s="97"/>
      <c r="U5" s="98"/>
      <c r="V5" s="97"/>
      <c r="W5" s="98"/>
      <c r="X5" s="81"/>
      <c r="Y5" s="83"/>
    </row>
    <row r="6" spans="1:25" s="11" customFormat="1" ht="15" customHeight="1" thickBot="1" x14ac:dyDescent="0.25">
      <c r="A6" s="10"/>
      <c r="B6" s="12"/>
      <c r="C6" s="50"/>
      <c r="D6" s="13" t="s">
        <v>8</v>
      </c>
      <c r="E6" s="14" t="s">
        <v>16</v>
      </c>
      <c r="F6" s="15" t="s">
        <v>8</v>
      </c>
      <c r="G6" s="14" t="s">
        <v>16</v>
      </c>
      <c r="H6" s="15" t="s">
        <v>8</v>
      </c>
      <c r="I6" s="14" t="s">
        <v>16</v>
      </c>
      <c r="J6" s="15" t="s">
        <v>8</v>
      </c>
      <c r="K6" s="14" t="s">
        <v>16</v>
      </c>
      <c r="L6" s="15" t="s">
        <v>8</v>
      </c>
      <c r="M6" s="14" t="s">
        <v>16</v>
      </c>
      <c r="N6" s="15" t="s">
        <v>8</v>
      </c>
      <c r="O6" s="14" t="s">
        <v>16</v>
      </c>
      <c r="P6" s="15" t="s">
        <v>8</v>
      </c>
      <c r="Q6" s="16" t="s">
        <v>16</v>
      </c>
      <c r="R6" s="13" t="s">
        <v>8</v>
      </c>
      <c r="S6" s="17" t="s">
        <v>74</v>
      </c>
      <c r="T6" s="13" t="s">
        <v>8</v>
      </c>
      <c r="U6" s="17" t="s">
        <v>74</v>
      </c>
      <c r="V6" s="15" t="s">
        <v>8</v>
      </c>
      <c r="W6" s="17" t="s">
        <v>9</v>
      </c>
      <c r="X6" s="18"/>
      <c r="Y6" s="19"/>
    </row>
    <row r="7" spans="1:25" s="21" customFormat="1" ht="15" customHeight="1" x14ac:dyDescent="0.2">
      <c r="A7" s="20" t="str">
        <f xml:space="preserve"> Total!A7</f>
        <v>reported to have been harassed or bullied on the basis of race, color or national origin</v>
      </c>
      <c r="B7" s="58" t="s">
        <v>10</v>
      </c>
      <c r="C7" s="59">
        <f>D7+F7+H7+J7+L7+N7+P7</f>
        <v>14906</v>
      </c>
      <c r="D7" s="60">
        <v>345</v>
      </c>
      <c r="E7" s="61">
        <v>2.3144999999999998</v>
      </c>
      <c r="F7" s="62">
        <v>812</v>
      </c>
      <c r="G7" s="61">
        <v>5.4474999999999998</v>
      </c>
      <c r="H7" s="62">
        <v>2800</v>
      </c>
      <c r="I7" s="61">
        <v>18.784400000000002</v>
      </c>
      <c r="J7" s="62">
        <v>5268</v>
      </c>
      <c r="K7" s="61">
        <v>35.341500000000003</v>
      </c>
      <c r="L7" s="62">
        <v>4783</v>
      </c>
      <c r="M7" s="61">
        <v>32.087699999999998</v>
      </c>
      <c r="N7" s="63">
        <v>64</v>
      </c>
      <c r="O7" s="61">
        <v>0.4294</v>
      </c>
      <c r="P7" s="64">
        <v>834</v>
      </c>
      <c r="Q7" s="65">
        <v>5.5951000000000004</v>
      </c>
      <c r="R7" s="66">
        <v>2348</v>
      </c>
      <c r="S7" s="65">
        <v>15.752000000000001</v>
      </c>
      <c r="T7" s="66">
        <v>274</v>
      </c>
      <c r="U7" s="67">
        <v>1.8382000000000001</v>
      </c>
      <c r="V7" s="66">
        <v>932</v>
      </c>
      <c r="W7" s="67">
        <v>6.2525000000000004</v>
      </c>
      <c r="X7" s="68">
        <v>96360</v>
      </c>
      <c r="Y7" s="69">
        <v>99.561999999999998</v>
      </c>
    </row>
    <row r="8" spans="1:25" s="21" customFormat="1" ht="15" customHeight="1" x14ac:dyDescent="0.2">
      <c r="A8" s="20" t="s">
        <v>17</v>
      </c>
      <c r="B8" s="22" t="s">
        <v>21</v>
      </c>
      <c r="C8" s="23">
        <f t="shared" ref="C8:C58" si="0">D8+F8+H8+J8+L8+N8+P8</f>
        <v>362</v>
      </c>
      <c r="D8" s="24">
        <v>2</v>
      </c>
      <c r="E8" s="25">
        <v>0.55249999999999999</v>
      </c>
      <c r="F8" s="26">
        <v>1</v>
      </c>
      <c r="G8" s="25">
        <v>0.2762</v>
      </c>
      <c r="H8" s="32">
        <v>27</v>
      </c>
      <c r="I8" s="25">
        <v>7.4585999999999997</v>
      </c>
      <c r="J8" s="26">
        <v>226</v>
      </c>
      <c r="K8" s="25">
        <v>62.430900000000001</v>
      </c>
      <c r="L8" s="26">
        <v>98</v>
      </c>
      <c r="M8" s="25">
        <v>27.0718</v>
      </c>
      <c r="N8" s="26">
        <v>1</v>
      </c>
      <c r="O8" s="25">
        <v>0.2762</v>
      </c>
      <c r="P8" s="34">
        <v>7</v>
      </c>
      <c r="Q8" s="28">
        <v>1.9337</v>
      </c>
      <c r="R8" s="24">
        <v>40</v>
      </c>
      <c r="S8" s="28">
        <v>11.0497</v>
      </c>
      <c r="T8" s="33">
        <v>3</v>
      </c>
      <c r="U8" s="29">
        <v>0.82869999999999999</v>
      </c>
      <c r="V8" s="33">
        <v>15</v>
      </c>
      <c r="W8" s="29">
        <v>4.1436000000000002</v>
      </c>
      <c r="X8" s="30">
        <v>1400</v>
      </c>
      <c r="Y8" s="31">
        <v>100</v>
      </c>
    </row>
    <row r="9" spans="1:25" s="21" customFormat="1" ht="15" customHeight="1" x14ac:dyDescent="0.2">
      <c r="A9" s="20" t="s">
        <v>17</v>
      </c>
      <c r="B9" s="70" t="s">
        <v>20</v>
      </c>
      <c r="C9" s="59">
        <f t="shared" si="0"/>
        <v>6</v>
      </c>
      <c r="D9" s="60">
        <v>2</v>
      </c>
      <c r="E9" s="61">
        <v>33.333300000000001</v>
      </c>
      <c r="F9" s="62">
        <v>0</v>
      </c>
      <c r="G9" s="61">
        <v>0</v>
      </c>
      <c r="H9" s="62">
        <v>0</v>
      </c>
      <c r="I9" s="61">
        <v>0</v>
      </c>
      <c r="J9" s="63">
        <v>0</v>
      </c>
      <c r="K9" s="61">
        <v>0</v>
      </c>
      <c r="L9" s="63">
        <v>3</v>
      </c>
      <c r="M9" s="61">
        <v>50</v>
      </c>
      <c r="N9" s="62">
        <v>1</v>
      </c>
      <c r="O9" s="61">
        <v>16.666699999999999</v>
      </c>
      <c r="P9" s="71">
        <v>0</v>
      </c>
      <c r="Q9" s="65">
        <v>0</v>
      </c>
      <c r="R9" s="72">
        <v>1</v>
      </c>
      <c r="S9" s="65">
        <v>16.666699999999999</v>
      </c>
      <c r="T9" s="72">
        <v>0</v>
      </c>
      <c r="U9" s="67">
        <v>0</v>
      </c>
      <c r="V9" s="72">
        <v>0</v>
      </c>
      <c r="W9" s="67">
        <v>0</v>
      </c>
      <c r="X9" s="68">
        <v>503</v>
      </c>
      <c r="Y9" s="69">
        <v>100</v>
      </c>
    </row>
    <row r="10" spans="1:25" s="21" customFormat="1" ht="15" customHeight="1" x14ac:dyDescent="0.2">
      <c r="A10" s="20" t="s">
        <v>17</v>
      </c>
      <c r="B10" s="22" t="s">
        <v>23</v>
      </c>
      <c r="C10" s="23">
        <f t="shared" si="0"/>
        <v>260</v>
      </c>
      <c r="D10" s="33">
        <v>29</v>
      </c>
      <c r="E10" s="25">
        <v>11.1538</v>
      </c>
      <c r="F10" s="26">
        <v>4</v>
      </c>
      <c r="G10" s="25">
        <v>1.5385</v>
      </c>
      <c r="H10" s="32">
        <v>90</v>
      </c>
      <c r="I10" s="25">
        <v>34.615400000000001</v>
      </c>
      <c r="J10" s="26">
        <v>58</v>
      </c>
      <c r="K10" s="25">
        <v>22.307700000000001</v>
      </c>
      <c r="L10" s="32">
        <v>70</v>
      </c>
      <c r="M10" s="25">
        <v>26.923100000000002</v>
      </c>
      <c r="N10" s="32">
        <v>0</v>
      </c>
      <c r="O10" s="25">
        <v>0</v>
      </c>
      <c r="P10" s="27">
        <v>9</v>
      </c>
      <c r="Q10" s="28">
        <v>3.4615</v>
      </c>
      <c r="R10" s="33">
        <v>11</v>
      </c>
      <c r="S10" s="28">
        <v>4.2308000000000003</v>
      </c>
      <c r="T10" s="33">
        <v>2</v>
      </c>
      <c r="U10" s="29">
        <v>0.76919999999999999</v>
      </c>
      <c r="V10" s="33">
        <v>1</v>
      </c>
      <c r="W10" s="29">
        <v>0.3846</v>
      </c>
      <c r="X10" s="30">
        <v>1977</v>
      </c>
      <c r="Y10" s="31">
        <v>99.697000000000003</v>
      </c>
    </row>
    <row r="11" spans="1:25" s="21" customFormat="1" ht="15" customHeight="1" x14ac:dyDescent="0.2">
      <c r="A11" s="20" t="s">
        <v>17</v>
      </c>
      <c r="B11" s="70" t="s">
        <v>22</v>
      </c>
      <c r="C11" s="59">
        <f t="shared" si="0"/>
        <v>270</v>
      </c>
      <c r="D11" s="60">
        <v>0</v>
      </c>
      <c r="E11" s="61">
        <v>0</v>
      </c>
      <c r="F11" s="63">
        <v>3</v>
      </c>
      <c r="G11" s="61">
        <v>1.1111</v>
      </c>
      <c r="H11" s="62">
        <v>27</v>
      </c>
      <c r="I11" s="61">
        <v>10</v>
      </c>
      <c r="J11" s="62">
        <v>137</v>
      </c>
      <c r="K11" s="61">
        <v>50.740699999999997</v>
      </c>
      <c r="L11" s="62">
        <v>92</v>
      </c>
      <c r="M11" s="61">
        <v>34.074100000000001</v>
      </c>
      <c r="N11" s="62">
        <v>0</v>
      </c>
      <c r="O11" s="61">
        <v>0</v>
      </c>
      <c r="P11" s="71">
        <v>11</v>
      </c>
      <c r="Q11" s="65">
        <v>4.0740999999999996</v>
      </c>
      <c r="R11" s="72">
        <v>7</v>
      </c>
      <c r="S11" s="65">
        <v>2.5926</v>
      </c>
      <c r="T11" s="60">
        <v>9</v>
      </c>
      <c r="U11" s="67">
        <v>3.3332999999999999</v>
      </c>
      <c r="V11" s="60">
        <v>8</v>
      </c>
      <c r="W11" s="67">
        <v>2.9630000000000001</v>
      </c>
      <c r="X11" s="68">
        <v>1092</v>
      </c>
      <c r="Y11" s="69">
        <v>99.816999999999993</v>
      </c>
    </row>
    <row r="12" spans="1:25" s="21" customFormat="1" ht="15" customHeight="1" x14ac:dyDescent="0.2">
      <c r="A12" s="20" t="s">
        <v>17</v>
      </c>
      <c r="B12" s="22" t="s">
        <v>24</v>
      </c>
      <c r="C12" s="23">
        <f t="shared" si="0"/>
        <v>1242</v>
      </c>
      <c r="D12" s="24">
        <v>12</v>
      </c>
      <c r="E12" s="25">
        <v>0.96619999999999995</v>
      </c>
      <c r="F12" s="32">
        <v>103</v>
      </c>
      <c r="G12" s="25">
        <v>8.2931000000000008</v>
      </c>
      <c r="H12" s="26">
        <v>479</v>
      </c>
      <c r="I12" s="25">
        <v>38.566800000000001</v>
      </c>
      <c r="J12" s="26">
        <v>278</v>
      </c>
      <c r="K12" s="25">
        <v>22.383299999999998</v>
      </c>
      <c r="L12" s="26">
        <v>289</v>
      </c>
      <c r="M12" s="25">
        <v>23.268899999999999</v>
      </c>
      <c r="N12" s="32">
        <v>9</v>
      </c>
      <c r="O12" s="25">
        <v>0.72460000000000002</v>
      </c>
      <c r="P12" s="34">
        <v>72</v>
      </c>
      <c r="Q12" s="28">
        <v>5.7971000000000004</v>
      </c>
      <c r="R12" s="33">
        <v>234</v>
      </c>
      <c r="S12" s="28">
        <v>18.840599999999998</v>
      </c>
      <c r="T12" s="24">
        <v>27</v>
      </c>
      <c r="U12" s="29">
        <v>2.1739000000000002</v>
      </c>
      <c r="V12" s="24">
        <v>201</v>
      </c>
      <c r="W12" s="29">
        <v>16.183599999999998</v>
      </c>
      <c r="X12" s="30">
        <v>10138</v>
      </c>
      <c r="Y12" s="31">
        <v>99.644999999999996</v>
      </c>
    </row>
    <row r="13" spans="1:25" s="21" customFormat="1" ht="15" customHeight="1" x14ac:dyDescent="0.2">
      <c r="A13" s="20" t="s">
        <v>17</v>
      </c>
      <c r="B13" s="70" t="s">
        <v>25</v>
      </c>
      <c r="C13" s="59">
        <f t="shared" si="0"/>
        <v>144</v>
      </c>
      <c r="D13" s="60">
        <v>0</v>
      </c>
      <c r="E13" s="61">
        <v>0</v>
      </c>
      <c r="F13" s="63">
        <v>5</v>
      </c>
      <c r="G13" s="61">
        <v>3.4722</v>
      </c>
      <c r="H13" s="62">
        <v>40</v>
      </c>
      <c r="I13" s="61">
        <v>27.777799999999999</v>
      </c>
      <c r="J13" s="63">
        <v>58</v>
      </c>
      <c r="K13" s="61">
        <v>40.277799999999999</v>
      </c>
      <c r="L13" s="62">
        <v>33</v>
      </c>
      <c r="M13" s="61">
        <v>22.916699999999999</v>
      </c>
      <c r="N13" s="62">
        <v>2</v>
      </c>
      <c r="O13" s="61">
        <v>1.3889</v>
      </c>
      <c r="P13" s="64">
        <v>6</v>
      </c>
      <c r="Q13" s="65">
        <v>4.1666999999999996</v>
      </c>
      <c r="R13" s="60">
        <v>21</v>
      </c>
      <c r="S13" s="65">
        <v>14.583299999999999</v>
      </c>
      <c r="T13" s="72">
        <v>5</v>
      </c>
      <c r="U13" s="67">
        <v>3.4722</v>
      </c>
      <c r="V13" s="72">
        <v>14</v>
      </c>
      <c r="W13" s="67">
        <v>9.7222000000000008</v>
      </c>
      <c r="X13" s="68">
        <v>1868</v>
      </c>
      <c r="Y13" s="69">
        <v>89.614999999999995</v>
      </c>
    </row>
    <row r="14" spans="1:25" s="21" customFormat="1" ht="15" customHeight="1" x14ac:dyDescent="0.2">
      <c r="A14" s="20" t="s">
        <v>17</v>
      </c>
      <c r="B14" s="22" t="s">
        <v>26</v>
      </c>
      <c r="C14" s="35">
        <f t="shared" si="0"/>
        <v>126</v>
      </c>
      <c r="D14" s="24">
        <v>1</v>
      </c>
      <c r="E14" s="25">
        <v>0.79369999999999996</v>
      </c>
      <c r="F14" s="26">
        <v>14</v>
      </c>
      <c r="G14" s="25">
        <v>11.1111</v>
      </c>
      <c r="H14" s="32">
        <v>32</v>
      </c>
      <c r="I14" s="25">
        <v>25.396799999999999</v>
      </c>
      <c r="J14" s="32">
        <v>38</v>
      </c>
      <c r="K14" s="25">
        <v>30.1587</v>
      </c>
      <c r="L14" s="32">
        <v>37</v>
      </c>
      <c r="M14" s="25">
        <v>29.365100000000002</v>
      </c>
      <c r="N14" s="26">
        <v>0</v>
      </c>
      <c r="O14" s="25">
        <v>0</v>
      </c>
      <c r="P14" s="27">
        <v>4</v>
      </c>
      <c r="Q14" s="28">
        <v>3.1745999999999999</v>
      </c>
      <c r="R14" s="33">
        <v>13</v>
      </c>
      <c r="S14" s="28">
        <v>10.317500000000001</v>
      </c>
      <c r="T14" s="24">
        <v>9</v>
      </c>
      <c r="U14" s="29">
        <v>7.1429</v>
      </c>
      <c r="V14" s="24">
        <v>4</v>
      </c>
      <c r="W14" s="29">
        <v>3.1745999999999999</v>
      </c>
      <c r="X14" s="30">
        <v>1238</v>
      </c>
      <c r="Y14" s="31">
        <v>100</v>
      </c>
    </row>
    <row r="15" spans="1:25" s="21" customFormat="1" ht="15" customHeight="1" x14ac:dyDescent="0.2">
      <c r="A15" s="20" t="s">
        <v>17</v>
      </c>
      <c r="B15" s="70" t="s">
        <v>28</v>
      </c>
      <c r="C15" s="73">
        <f t="shared" si="0"/>
        <v>32</v>
      </c>
      <c r="D15" s="60">
        <v>0</v>
      </c>
      <c r="E15" s="61">
        <v>0</v>
      </c>
      <c r="F15" s="62">
        <v>4</v>
      </c>
      <c r="G15" s="61">
        <v>12.5</v>
      </c>
      <c r="H15" s="62">
        <v>3</v>
      </c>
      <c r="I15" s="61">
        <v>9.375</v>
      </c>
      <c r="J15" s="63">
        <v>9</v>
      </c>
      <c r="K15" s="61">
        <v>28.125</v>
      </c>
      <c r="L15" s="62">
        <v>15</v>
      </c>
      <c r="M15" s="61">
        <v>46.875</v>
      </c>
      <c r="N15" s="63">
        <v>0</v>
      </c>
      <c r="O15" s="61">
        <v>0</v>
      </c>
      <c r="P15" s="64">
        <v>1</v>
      </c>
      <c r="Q15" s="65">
        <v>3.125</v>
      </c>
      <c r="R15" s="72">
        <v>6</v>
      </c>
      <c r="S15" s="65">
        <v>18.75</v>
      </c>
      <c r="T15" s="60">
        <v>0</v>
      </c>
      <c r="U15" s="67">
        <v>0</v>
      </c>
      <c r="V15" s="60">
        <v>0</v>
      </c>
      <c r="W15" s="67">
        <v>0</v>
      </c>
      <c r="X15" s="68">
        <v>235</v>
      </c>
      <c r="Y15" s="69">
        <v>100</v>
      </c>
    </row>
    <row r="16" spans="1:25" s="21" customFormat="1" ht="15" customHeight="1" x14ac:dyDescent="0.2">
      <c r="A16" s="20" t="s">
        <v>17</v>
      </c>
      <c r="B16" s="22" t="s">
        <v>27</v>
      </c>
      <c r="C16" s="35">
        <f t="shared" si="0"/>
        <v>12</v>
      </c>
      <c r="D16" s="33">
        <v>0</v>
      </c>
      <c r="E16" s="25">
        <v>0</v>
      </c>
      <c r="F16" s="32">
        <v>0</v>
      </c>
      <c r="G16" s="25">
        <v>0</v>
      </c>
      <c r="H16" s="26">
        <v>1</v>
      </c>
      <c r="I16" s="25">
        <v>8.3332999999999995</v>
      </c>
      <c r="J16" s="32">
        <v>10</v>
      </c>
      <c r="K16" s="25">
        <v>83.333299999999994</v>
      </c>
      <c r="L16" s="26">
        <v>1</v>
      </c>
      <c r="M16" s="25">
        <v>8.3332999999999995</v>
      </c>
      <c r="N16" s="32">
        <v>0</v>
      </c>
      <c r="O16" s="25">
        <v>0</v>
      </c>
      <c r="P16" s="27">
        <v>0</v>
      </c>
      <c r="Q16" s="28">
        <v>0</v>
      </c>
      <c r="R16" s="24">
        <v>0</v>
      </c>
      <c r="S16" s="28">
        <v>0</v>
      </c>
      <c r="T16" s="24">
        <v>0</v>
      </c>
      <c r="U16" s="29">
        <v>0</v>
      </c>
      <c r="V16" s="24">
        <v>0</v>
      </c>
      <c r="W16" s="29">
        <v>0</v>
      </c>
      <c r="X16" s="30">
        <v>221</v>
      </c>
      <c r="Y16" s="31">
        <v>100</v>
      </c>
    </row>
    <row r="17" spans="1:25" s="21" customFormat="1" ht="15" customHeight="1" x14ac:dyDescent="0.2">
      <c r="A17" s="20" t="s">
        <v>17</v>
      </c>
      <c r="B17" s="70" t="s">
        <v>29</v>
      </c>
      <c r="C17" s="59">
        <f t="shared" si="0"/>
        <v>6</v>
      </c>
      <c r="D17" s="60">
        <v>0</v>
      </c>
      <c r="E17" s="61">
        <v>0</v>
      </c>
      <c r="F17" s="63">
        <v>0</v>
      </c>
      <c r="G17" s="61">
        <v>0</v>
      </c>
      <c r="H17" s="62">
        <v>1</v>
      </c>
      <c r="I17" s="61">
        <v>16.666699999999999</v>
      </c>
      <c r="J17" s="63">
        <v>1</v>
      </c>
      <c r="K17" s="61">
        <v>16.666699999999999</v>
      </c>
      <c r="L17" s="63">
        <v>4</v>
      </c>
      <c r="M17" s="61">
        <v>66.666700000000006</v>
      </c>
      <c r="N17" s="63">
        <v>0</v>
      </c>
      <c r="O17" s="61">
        <v>0</v>
      </c>
      <c r="P17" s="71">
        <v>0</v>
      </c>
      <c r="Q17" s="65">
        <v>0</v>
      </c>
      <c r="R17" s="60">
        <v>0</v>
      </c>
      <c r="S17" s="65">
        <v>0</v>
      </c>
      <c r="T17" s="60">
        <v>1</v>
      </c>
      <c r="U17" s="67">
        <v>16.666699999999999</v>
      </c>
      <c r="V17" s="60">
        <v>0</v>
      </c>
      <c r="W17" s="67">
        <v>0</v>
      </c>
      <c r="X17" s="68">
        <v>3952</v>
      </c>
      <c r="Y17" s="69">
        <v>100</v>
      </c>
    </row>
    <row r="18" spans="1:25" s="21" customFormat="1" ht="15" customHeight="1" x14ac:dyDescent="0.2">
      <c r="A18" s="20" t="s">
        <v>17</v>
      </c>
      <c r="B18" s="22" t="s">
        <v>30</v>
      </c>
      <c r="C18" s="23">
        <f t="shared" si="0"/>
        <v>203</v>
      </c>
      <c r="D18" s="33">
        <v>1</v>
      </c>
      <c r="E18" s="25">
        <v>0.49259999999999998</v>
      </c>
      <c r="F18" s="26">
        <v>14</v>
      </c>
      <c r="G18" s="25">
        <v>6.8966000000000003</v>
      </c>
      <c r="H18" s="26">
        <v>29</v>
      </c>
      <c r="I18" s="25">
        <v>14.2857</v>
      </c>
      <c r="J18" s="26">
        <v>111</v>
      </c>
      <c r="K18" s="25">
        <v>54.6798</v>
      </c>
      <c r="L18" s="26">
        <v>40</v>
      </c>
      <c r="M18" s="25">
        <v>19.7044</v>
      </c>
      <c r="N18" s="26">
        <v>0</v>
      </c>
      <c r="O18" s="25">
        <v>0</v>
      </c>
      <c r="P18" s="27">
        <v>8</v>
      </c>
      <c r="Q18" s="28">
        <v>3.9409000000000001</v>
      </c>
      <c r="R18" s="33">
        <v>15</v>
      </c>
      <c r="S18" s="28">
        <v>7.3891999999999998</v>
      </c>
      <c r="T18" s="24">
        <v>0</v>
      </c>
      <c r="U18" s="29">
        <v>0</v>
      </c>
      <c r="V18" s="24">
        <v>6</v>
      </c>
      <c r="W18" s="29">
        <v>2.9557000000000002</v>
      </c>
      <c r="X18" s="30">
        <v>2407</v>
      </c>
      <c r="Y18" s="31">
        <v>100</v>
      </c>
    </row>
    <row r="19" spans="1:25" s="21" customFormat="1" ht="15" customHeight="1" x14ac:dyDescent="0.2">
      <c r="A19" s="20" t="s">
        <v>17</v>
      </c>
      <c r="B19" s="70" t="s">
        <v>31</v>
      </c>
      <c r="C19" s="59">
        <f t="shared" si="0"/>
        <v>75</v>
      </c>
      <c r="D19" s="60">
        <v>0</v>
      </c>
      <c r="E19" s="61">
        <v>0</v>
      </c>
      <c r="F19" s="62">
        <v>16</v>
      </c>
      <c r="G19" s="61">
        <v>21.333300000000001</v>
      </c>
      <c r="H19" s="62">
        <v>4</v>
      </c>
      <c r="I19" s="61">
        <v>5.3333000000000004</v>
      </c>
      <c r="J19" s="62">
        <v>1</v>
      </c>
      <c r="K19" s="61">
        <v>1.3332999999999999</v>
      </c>
      <c r="L19" s="62">
        <v>12</v>
      </c>
      <c r="M19" s="61">
        <v>16</v>
      </c>
      <c r="N19" s="62">
        <v>26</v>
      </c>
      <c r="O19" s="61">
        <v>34.666699999999999</v>
      </c>
      <c r="P19" s="64">
        <v>16</v>
      </c>
      <c r="Q19" s="65">
        <v>21.333300000000001</v>
      </c>
      <c r="R19" s="60">
        <v>14</v>
      </c>
      <c r="S19" s="65">
        <v>18.666699999999999</v>
      </c>
      <c r="T19" s="60">
        <v>1</v>
      </c>
      <c r="U19" s="67">
        <v>1.3332999999999999</v>
      </c>
      <c r="V19" s="60">
        <v>12</v>
      </c>
      <c r="W19" s="67">
        <v>16</v>
      </c>
      <c r="X19" s="68">
        <v>290</v>
      </c>
      <c r="Y19" s="69">
        <v>100</v>
      </c>
    </row>
    <row r="20" spans="1:25" s="21" customFormat="1" ht="15" customHeight="1" x14ac:dyDescent="0.2">
      <c r="A20" s="20" t="s">
        <v>17</v>
      </c>
      <c r="B20" s="22" t="s">
        <v>33</v>
      </c>
      <c r="C20" s="35">
        <f t="shared" si="0"/>
        <v>293</v>
      </c>
      <c r="D20" s="33">
        <v>8</v>
      </c>
      <c r="E20" s="25">
        <v>2.7303999999999999</v>
      </c>
      <c r="F20" s="32">
        <v>5</v>
      </c>
      <c r="G20" s="25">
        <v>1.7064999999999999</v>
      </c>
      <c r="H20" s="26">
        <v>59</v>
      </c>
      <c r="I20" s="25">
        <v>20.136500000000002</v>
      </c>
      <c r="J20" s="32">
        <v>20</v>
      </c>
      <c r="K20" s="25">
        <v>6.8258999999999999</v>
      </c>
      <c r="L20" s="32">
        <v>184</v>
      </c>
      <c r="M20" s="25">
        <v>62.7986</v>
      </c>
      <c r="N20" s="32">
        <v>0</v>
      </c>
      <c r="O20" s="25">
        <v>0</v>
      </c>
      <c r="P20" s="27">
        <v>17</v>
      </c>
      <c r="Q20" s="28">
        <v>5.8019999999999996</v>
      </c>
      <c r="R20" s="33">
        <v>68</v>
      </c>
      <c r="S20" s="28">
        <v>23.208200000000001</v>
      </c>
      <c r="T20" s="24">
        <v>3</v>
      </c>
      <c r="U20" s="29">
        <v>1.0239</v>
      </c>
      <c r="V20" s="24">
        <v>20</v>
      </c>
      <c r="W20" s="29">
        <v>6.8258999999999999</v>
      </c>
      <c r="X20" s="30">
        <v>720</v>
      </c>
      <c r="Y20" s="31">
        <v>100</v>
      </c>
    </row>
    <row r="21" spans="1:25" s="21" customFormat="1" ht="15" customHeight="1" x14ac:dyDescent="0.2">
      <c r="A21" s="20" t="s">
        <v>17</v>
      </c>
      <c r="B21" s="70" t="s">
        <v>34</v>
      </c>
      <c r="C21" s="59">
        <f t="shared" si="0"/>
        <v>932</v>
      </c>
      <c r="D21" s="72">
        <v>3</v>
      </c>
      <c r="E21" s="61">
        <v>0.32190000000000002</v>
      </c>
      <c r="F21" s="62">
        <v>27</v>
      </c>
      <c r="G21" s="61">
        <v>2.8969999999999998</v>
      </c>
      <c r="H21" s="63">
        <v>164</v>
      </c>
      <c r="I21" s="61">
        <v>17.596599999999999</v>
      </c>
      <c r="J21" s="62">
        <v>324</v>
      </c>
      <c r="K21" s="61">
        <v>34.7639</v>
      </c>
      <c r="L21" s="62">
        <v>334</v>
      </c>
      <c r="M21" s="61">
        <v>35.8369</v>
      </c>
      <c r="N21" s="62">
        <v>2</v>
      </c>
      <c r="O21" s="61">
        <v>0.21460000000000001</v>
      </c>
      <c r="P21" s="71">
        <v>78</v>
      </c>
      <c r="Q21" s="65">
        <v>8.3690999999999995</v>
      </c>
      <c r="R21" s="60">
        <v>161</v>
      </c>
      <c r="S21" s="65">
        <v>17.274699999999999</v>
      </c>
      <c r="T21" s="72">
        <v>14</v>
      </c>
      <c r="U21" s="67">
        <v>1.5021</v>
      </c>
      <c r="V21" s="72">
        <v>50</v>
      </c>
      <c r="W21" s="67">
        <v>5.3647999999999998</v>
      </c>
      <c r="X21" s="68">
        <v>4081</v>
      </c>
      <c r="Y21" s="69">
        <v>99.706000000000003</v>
      </c>
    </row>
    <row r="22" spans="1:25" s="21" customFormat="1" ht="15" customHeight="1" x14ac:dyDescent="0.2">
      <c r="A22" s="20" t="s">
        <v>17</v>
      </c>
      <c r="B22" s="22" t="s">
        <v>35</v>
      </c>
      <c r="C22" s="23">
        <f t="shared" si="0"/>
        <v>308</v>
      </c>
      <c r="D22" s="24">
        <v>0</v>
      </c>
      <c r="E22" s="25">
        <v>0</v>
      </c>
      <c r="F22" s="32">
        <v>8</v>
      </c>
      <c r="G22" s="25">
        <v>2.5973999999999999</v>
      </c>
      <c r="H22" s="32">
        <v>61</v>
      </c>
      <c r="I22" s="25">
        <v>19.805199999999999</v>
      </c>
      <c r="J22" s="26">
        <v>98</v>
      </c>
      <c r="K22" s="25">
        <v>31.818200000000001</v>
      </c>
      <c r="L22" s="26">
        <v>103</v>
      </c>
      <c r="M22" s="25">
        <v>33.441600000000001</v>
      </c>
      <c r="N22" s="26">
        <v>0</v>
      </c>
      <c r="O22" s="25">
        <v>0</v>
      </c>
      <c r="P22" s="34">
        <v>38</v>
      </c>
      <c r="Q22" s="28">
        <v>12.3377</v>
      </c>
      <c r="R22" s="33">
        <v>28</v>
      </c>
      <c r="S22" s="28">
        <v>9.0908999999999995</v>
      </c>
      <c r="T22" s="33">
        <v>3</v>
      </c>
      <c r="U22" s="29">
        <v>0.97399999999999998</v>
      </c>
      <c r="V22" s="33">
        <v>22</v>
      </c>
      <c r="W22" s="29">
        <v>7.1429</v>
      </c>
      <c r="X22" s="30">
        <v>1879</v>
      </c>
      <c r="Y22" s="31">
        <v>100</v>
      </c>
    </row>
    <row r="23" spans="1:25" s="21" customFormat="1" ht="15" customHeight="1" x14ac:dyDescent="0.2">
      <c r="A23" s="20" t="s">
        <v>17</v>
      </c>
      <c r="B23" s="70" t="s">
        <v>32</v>
      </c>
      <c r="C23" s="59">
        <f t="shared" si="0"/>
        <v>173</v>
      </c>
      <c r="D23" s="60">
        <v>1</v>
      </c>
      <c r="E23" s="61">
        <v>0.57799999999999996</v>
      </c>
      <c r="F23" s="62">
        <v>4</v>
      </c>
      <c r="G23" s="61">
        <v>2.3121</v>
      </c>
      <c r="H23" s="62">
        <v>25</v>
      </c>
      <c r="I23" s="61">
        <v>14.450900000000001</v>
      </c>
      <c r="J23" s="62">
        <v>71</v>
      </c>
      <c r="K23" s="61">
        <v>41.040500000000002</v>
      </c>
      <c r="L23" s="62">
        <v>54</v>
      </c>
      <c r="M23" s="61">
        <v>31.213899999999999</v>
      </c>
      <c r="N23" s="62">
        <v>0</v>
      </c>
      <c r="O23" s="61">
        <v>0</v>
      </c>
      <c r="P23" s="71">
        <v>18</v>
      </c>
      <c r="Q23" s="65">
        <v>10.4046</v>
      </c>
      <c r="R23" s="72">
        <v>18</v>
      </c>
      <c r="S23" s="65">
        <v>10.4046</v>
      </c>
      <c r="T23" s="60">
        <v>1</v>
      </c>
      <c r="U23" s="67">
        <v>0.57799999999999996</v>
      </c>
      <c r="V23" s="60">
        <v>10</v>
      </c>
      <c r="W23" s="67">
        <v>5.7803000000000004</v>
      </c>
      <c r="X23" s="68">
        <v>1365</v>
      </c>
      <c r="Y23" s="69">
        <v>100</v>
      </c>
    </row>
    <row r="24" spans="1:25" s="21" customFormat="1" ht="15" customHeight="1" x14ac:dyDescent="0.2">
      <c r="A24" s="20" t="s">
        <v>17</v>
      </c>
      <c r="B24" s="22" t="s">
        <v>36</v>
      </c>
      <c r="C24" s="23">
        <f t="shared" si="0"/>
        <v>194</v>
      </c>
      <c r="D24" s="33">
        <v>3</v>
      </c>
      <c r="E24" s="25">
        <v>1.5464</v>
      </c>
      <c r="F24" s="26">
        <v>13</v>
      </c>
      <c r="G24" s="25">
        <v>6.7009999999999996</v>
      </c>
      <c r="H24" s="32">
        <v>41</v>
      </c>
      <c r="I24" s="25">
        <v>21.134</v>
      </c>
      <c r="J24" s="26">
        <v>66</v>
      </c>
      <c r="K24" s="25">
        <v>34.020600000000002</v>
      </c>
      <c r="L24" s="26">
        <v>57</v>
      </c>
      <c r="M24" s="25">
        <v>29.381399999999999</v>
      </c>
      <c r="N24" s="26">
        <v>0</v>
      </c>
      <c r="O24" s="25">
        <v>0</v>
      </c>
      <c r="P24" s="34">
        <v>14</v>
      </c>
      <c r="Q24" s="28">
        <v>7.2164999999999999</v>
      </c>
      <c r="R24" s="33">
        <v>11</v>
      </c>
      <c r="S24" s="28">
        <v>5.6700999999999997</v>
      </c>
      <c r="T24" s="24">
        <v>1</v>
      </c>
      <c r="U24" s="29">
        <v>0.51549999999999996</v>
      </c>
      <c r="V24" s="24">
        <v>9</v>
      </c>
      <c r="W24" s="29">
        <v>4.6391999999999998</v>
      </c>
      <c r="X24" s="30">
        <v>1356</v>
      </c>
      <c r="Y24" s="31">
        <v>100</v>
      </c>
    </row>
    <row r="25" spans="1:25" s="21" customFormat="1" ht="15" customHeight="1" x14ac:dyDescent="0.2">
      <c r="A25" s="20" t="s">
        <v>17</v>
      </c>
      <c r="B25" s="70" t="s">
        <v>37</v>
      </c>
      <c r="C25" s="73">
        <f t="shared" si="0"/>
        <v>143</v>
      </c>
      <c r="D25" s="60">
        <v>0</v>
      </c>
      <c r="E25" s="61">
        <v>0</v>
      </c>
      <c r="F25" s="62">
        <v>4</v>
      </c>
      <c r="G25" s="61">
        <v>2.7972000000000001</v>
      </c>
      <c r="H25" s="62">
        <v>12</v>
      </c>
      <c r="I25" s="61">
        <v>8.3916000000000004</v>
      </c>
      <c r="J25" s="62">
        <v>47</v>
      </c>
      <c r="K25" s="61">
        <v>32.867100000000001</v>
      </c>
      <c r="L25" s="63">
        <v>72</v>
      </c>
      <c r="M25" s="61">
        <v>50.349699999999999</v>
      </c>
      <c r="N25" s="62">
        <v>0</v>
      </c>
      <c r="O25" s="61">
        <v>0</v>
      </c>
      <c r="P25" s="71">
        <v>8</v>
      </c>
      <c r="Q25" s="65">
        <v>5.5944000000000003</v>
      </c>
      <c r="R25" s="60">
        <v>11</v>
      </c>
      <c r="S25" s="65">
        <v>7.6923000000000004</v>
      </c>
      <c r="T25" s="60">
        <v>1</v>
      </c>
      <c r="U25" s="67">
        <v>0.69930000000000003</v>
      </c>
      <c r="V25" s="60">
        <v>3</v>
      </c>
      <c r="W25" s="67">
        <v>2.0979000000000001</v>
      </c>
      <c r="X25" s="68">
        <v>1407</v>
      </c>
      <c r="Y25" s="69">
        <v>100</v>
      </c>
    </row>
    <row r="26" spans="1:25" s="21" customFormat="1" ht="15" customHeight="1" x14ac:dyDescent="0.2">
      <c r="A26" s="20" t="s">
        <v>17</v>
      </c>
      <c r="B26" s="22" t="s">
        <v>38</v>
      </c>
      <c r="C26" s="23">
        <f t="shared" si="0"/>
        <v>74</v>
      </c>
      <c r="D26" s="24">
        <v>0</v>
      </c>
      <c r="E26" s="25">
        <v>0</v>
      </c>
      <c r="F26" s="32">
        <v>2</v>
      </c>
      <c r="G26" s="25">
        <v>2.7027000000000001</v>
      </c>
      <c r="H26" s="32">
        <v>9</v>
      </c>
      <c r="I26" s="25">
        <v>12.1622</v>
      </c>
      <c r="J26" s="26">
        <v>47</v>
      </c>
      <c r="K26" s="25">
        <v>63.513500000000001</v>
      </c>
      <c r="L26" s="26">
        <v>15</v>
      </c>
      <c r="M26" s="25">
        <v>20.270299999999999</v>
      </c>
      <c r="N26" s="32">
        <v>0</v>
      </c>
      <c r="O26" s="25">
        <v>0</v>
      </c>
      <c r="P26" s="34">
        <v>1</v>
      </c>
      <c r="Q26" s="28">
        <v>1.3513999999999999</v>
      </c>
      <c r="R26" s="24">
        <v>13</v>
      </c>
      <c r="S26" s="28">
        <v>17.567599999999999</v>
      </c>
      <c r="T26" s="24">
        <v>9</v>
      </c>
      <c r="U26" s="29">
        <v>12.1622</v>
      </c>
      <c r="V26" s="24">
        <v>10</v>
      </c>
      <c r="W26" s="29">
        <v>13.513500000000001</v>
      </c>
      <c r="X26" s="30">
        <v>1367</v>
      </c>
      <c r="Y26" s="31">
        <v>100</v>
      </c>
    </row>
    <row r="27" spans="1:25" s="21" customFormat="1" ht="15" customHeight="1" x14ac:dyDescent="0.2">
      <c r="A27" s="20" t="s">
        <v>17</v>
      </c>
      <c r="B27" s="70" t="s">
        <v>41</v>
      </c>
      <c r="C27" s="73">
        <f t="shared" si="0"/>
        <v>78</v>
      </c>
      <c r="D27" s="72">
        <v>1</v>
      </c>
      <c r="E27" s="61">
        <v>1.2821</v>
      </c>
      <c r="F27" s="62">
        <v>4</v>
      </c>
      <c r="G27" s="61">
        <v>5.1281999999999996</v>
      </c>
      <c r="H27" s="62">
        <v>7</v>
      </c>
      <c r="I27" s="61">
        <v>8.9743999999999993</v>
      </c>
      <c r="J27" s="62">
        <v>37</v>
      </c>
      <c r="K27" s="61">
        <v>47.435899999999997</v>
      </c>
      <c r="L27" s="63">
        <v>27</v>
      </c>
      <c r="M27" s="61">
        <v>34.615400000000001</v>
      </c>
      <c r="N27" s="62">
        <v>0</v>
      </c>
      <c r="O27" s="61">
        <v>0</v>
      </c>
      <c r="P27" s="71">
        <v>2</v>
      </c>
      <c r="Q27" s="65">
        <v>2.5640999999999998</v>
      </c>
      <c r="R27" s="72">
        <v>15</v>
      </c>
      <c r="S27" s="65">
        <v>19.230799999999999</v>
      </c>
      <c r="T27" s="60">
        <v>1</v>
      </c>
      <c r="U27" s="67">
        <v>1.2821</v>
      </c>
      <c r="V27" s="60">
        <v>14</v>
      </c>
      <c r="W27" s="67">
        <v>17.948699999999999</v>
      </c>
      <c r="X27" s="68">
        <v>589</v>
      </c>
      <c r="Y27" s="69">
        <v>100</v>
      </c>
    </row>
    <row r="28" spans="1:25" s="21" customFormat="1" ht="15" customHeight="1" x14ac:dyDescent="0.2">
      <c r="A28" s="20" t="s">
        <v>17</v>
      </c>
      <c r="B28" s="22" t="s">
        <v>40</v>
      </c>
      <c r="C28" s="35">
        <f t="shared" si="0"/>
        <v>64</v>
      </c>
      <c r="D28" s="33">
        <v>0</v>
      </c>
      <c r="E28" s="25">
        <v>0</v>
      </c>
      <c r="F28" s="26">
        <v>9</v>
      </c>
      <c r="G28" s="25">
        <v>14.0625</v>
      </c>
      <c r="H28" s="26">
        <v>7</v>
      </c>
      <c r="I28" s="25">
        <v>10.9375</v>
      </c>
      <c r="J28" s="26">
        <v>29</v>
      </c>
      <c r="K28" s="25">
        <v>45.3125</v>
      </c>
      <c r="L28" s="32">
        <v>17</v>
      </c>
      <c r="M28" s="25">
        <v>26.5625</v>
      </c>
      <c r="N28" s="26">
        <v>0</v>
      </c>
      <c r="O28" s="25">
        <v>0</v>
      </c>
      <c r="P28" s="27">
        <v>2</v>
      </c>
      <c r="Q28" s="28">
        <v>3.125</v>
      </c>
      <c r="R28" s="24">
        <v>13</v>
      </c>
      <c r="S28" s="28">
        <v>20.3125</v>
      </c>
      <c r="T28" s="33">
        <v>3</v>
      </c>
      <c r="U28" s="29">
        <v>4.6875</v>
      </c>
      <c r="V28" s="33">
        <v>2</v>
      </c>
      <c r="W28" s="29">
        <v>3.125</v>
      </c>
      <c r="X28" s="30">
        <v>1434</v>
      </c>
      <c r="Y28" s="31">
        <v>100</v>
      </c>
    </row>
    <row r="29" spans="1:25" s="21" customFormat="1" ht="15" customHeight="1" x14ac:dyDescent="0.2">
      <c r="A29" s="20" t="s">
        <v>17</v>
      </c>
      <c r="B29" s="70" t="s">
        <v>39</v>
      </c>
      <c r="C29" s="59">
        <f t="shared" si="0"/>
        <v>197</v>
      </c>
      <c r="D29" s="60">
        <v>1</v>
      </c>
      <c r="E29" s="61">
        <v>0.50760000000000005</v>
      </c>
      <c r="F29" s="62">
        <v>7</v>
      </c>
      <c r="G29" s="61">
        <v>3.5533000000000001</v>
      </c>
      <c r="H29" s="63">
        <v>46</v>
      </c>
      <c r="I29" s="61">
        <v>23.350300000000001</v>
      </c>
      <c r="J29" s="62">
        <v>79</v>
      </c>
      <c r="K29" s="61">
        <v>40.101500000000001</v>
      </c>
      <c r="L29" s="63">
        <v>55</v>
      </c>
      <c r="M29" s="61">
        <v>27.918800000000001</v>
      </c>
      <c r="N29" s="62">
        <v>0</v>
      </c>
      <c r="O29" s="61">
        <v>0</v>
      </c>
      <c r="P29" s="71">
        <v>9</v>
      </c>
      <c r="Q29" s="65">
        <v>4.5685000000000002</v>
      </c>
      <c r="R29" s="60">
        <v>51</v>
      </c>
      <c r="S29" s="65">
        <v>25.888300000000001</v>
      </c>
      <c r="T29" s="60">
        <v>6</v>
      </c>
      <c r="U29" s="67">
        <v>3.0457000000000001</v>
      </c>
      <c r="V29" s="60">
        <v>21</v>
      </c>
      <c r="W29" s="67">
        <v>10.6599</v>
      </c>
      <c r="X29" s="68">
        <v>1873</v>
      </c>
      <c r="Y29" s="69">
        <v>100</v>
      </c>
    </row>
    <row r="30" spans="1:25" s="21" customFormat="1" ht="15" customHeight="1" x14ac:dyDescent="0.2">
      <c r="A30" s="20" t="s">
        <v>17</v>
      </c>
      <c r="B30" s="22" t="s">
        <v>42</v>
      </c>
      <c r="C30" s="23">
        <f t="shared" si="0"/>
        <v>707</v>
      </c>
      <c r="D30" s="33">
        <v>12</v>
      </c>
      <c r="E30" s="25">
        <v>1.6973</v>
      </c>
      <c r="F30" s="32">
        <v>21</v>
      </c>
      <c r="G30" s="25">
        <v>2.9702999999999999</v>
      </c>
      <c r="H30" s="26">
        <v>86</v>
      </c>
      <c r="I30" s="25">
        <v>12.164099999999999</v>
      </c>
      <c r="J30" s="26">
        <v>276</v>
      </c>
      <c r="K30" s="25">
        <v>39.038200000000003</v>
      </c>
      <c r="L30" s="26">
        <v>272</v>
      </c>
      <c r="M30" s="25">
        <v>38.4724</v>
      </c>
      <c r="N30" s="26">
        <v>5</v>
      </c>
      <c r="O30" s="25">
        <v>0.70720000000000005</v>
      </c>
      <c r="P30" s="27">
        <v>35</v>
      </c>
      <c r="Q30" s="28">
        <v>4.9504999999999999</v>
      </c>
      <c r="R30" s="24">
        <v>80</v>
      </c>
      <c r="S30" s="28">
        <v>11.3154</v>
      </c>
      <c r="T30" s="33">
        <v>5</v>
      </c>
      <c r="U30" s="29">
        <v>0.70720000000000005</v>
      </c>
      <c r="V30" s="33">
        <v>32</v>
      </c>
      <c r="W30" s="29">
        <v>4.5262000000000002</v>
      </c>
      <c r="X30" s="30">
        <v>3616</v>
      </c>
      <c r="Y30" s="31">
        <v>99.971999999999994</v>
      </c>
    </row>
    <row r="31" spans="1:25" s="21" customFormat="1" ht="15" customHeight="1" x14ac:dyDescent="0.2">
      <c r="A31" s="20" t="s">
        <v>17</v>
      </c>
      <c r="B31" s="70" t="s">
        <v>43</v>
      </c>
      <c r="C31" s="73">
        <f t="shared" si="0"/>
        <v>828</v>
      </c>
      <c r="D31" s="60">
        <v>51</v>
      </c>
      <c r="E31" s="61">
        <v>6.1593999999999998</v>
      </c>
      <c r="F31" s="63">
        <v>25</v>
      </c>
      <c r="G31" s="61">
        <v>3.0192999999999999</v>
      </c>
      <c r="H31" s="62">
        <v>100</v>
      </c>
      <c r="I31" s="61">
        <v>12.077299999999999</v>
      </c>
      <c r="J31" s="63">
        <v>267</v>
      </c>
      <c r="K31" s="61">
        <v>32.246400000000001</v>
      </c>
      <c r="L31" s="62">
        <v>345</v>
      </c>
      <c r="M31" s="61">
        <v>41.666699999999999</v>
      </c>
      <c r="N31" s="62">
        <v>2</v>
      </c>
      <c r="O31" s="61">
        <v>0.24149999999999999</v>
      </c>
      <c r="P31" s="64">
        <v>38</v>
      </c>
      <c r="Q31" s="65">
        <v>4.5894000000000004</v>
      </c>
      <c r="R31" s="60">
        <v>195</v>
      </c>
      <c r="S31" s="65">
        <v>23.550699999999999</v>
      </c>
      <c r="T31" s="72">
        <v>8</v>
      </c>
      <c r="U31" s="67">
        <v>0.96619999999999995</v>
      </c>
      <c r="V31" s="72">
        <v>48</v>
      </c>
      <c r="W31" s="67">
        <v>5.7971000000000004</v>
      </c>
      <c r="X31" s="68">
        <v>2170</v>
      </c>
      <c r="Y31" s="69">
        <v>98.756</v>
      </c>
    </row>
    <row r="32" spans="1:25" s="21" customFormat="1" ht="15" customHeight="1" x14ac:dyDescent="0.2">
      <c r="A32" s="20" t="s">
        <v>17</v>
      </c>
      <c r="B32" s="22" t="s">
        <v>45</v>
      </c>
      <c r="C32" s="23">
        <f t="shared" si="0"/>
        <v>96</v>
      </c>
      <c r="D32" s="24">
        <v>3</v>
      </c>
      <c r="E32" s="25">
        <v>3.125</v>
      </c>
      <c r="F32" s="26">
        <v>0</v>
      </c>
      <c r="G32" s="25">
        <v>0</v>
      </c>
      <c r="H32" s="26">
        <v>5</v>
      </c>
      <c r="I32" s="25">
        <v>5.2083000000000004</v>
      </c>
      <c r="J32" s="26">
        <v>54</v>
      </c>
      <c r="K32" s="25">
        <v>56.25</v>
      </c>
      <c r="L32" s="32">
        <v>31</v>
      </c>
      <c r="M32" s="25">
        <v>32.291699999999999</v>
      </c>
      <c r="N32" s="32">
        <v>0</v>
      </c>
      <c r="O32" s="25">
        <v>0</v>
      </c>
      <c r="P32" s="34">
        <v>3</v>
      </c>
      <c r="Q32" s="28">
        <v>3.125</v>
      </c>
      <c r="R32" s="33">
        <v>11</v>
      </c>
      <c r="S32" s="28">
        <v>11.458299999999999</v>
      </c>
      <c r="T32" s="24">
        <v>0</v>
      </c>
      <c r="U32" s="29">
        <v>0</v>
      </c>
      <c r="V32" s="24">
        <v>1</v>
      </c>
      <c r="W32" s="29">
        <v>1.0417000000000001</v>
      </c>
      <c r="X32" s="30">
        <v>978</v>
      </c>
      <c r="Y32" s="31">
        <v>100</v>
      </c>
    </row>
    <row r="33" spans="1:25" s="21" customFormat="1" ht="15" customHeight="1" x14ac:dyDescent="0.2">
      <c r="A33" s="20" t="s">
        <v>17</v>
      </c>
      <c r="B33" s="70" t="s">
        <v>44</v>
      </c>
      <c r="C33" s="59">
        <f t="shared" si="0"/>
        <v>560</v>
      </c>
      <c r="D33" s="72">
        <v>2</v>
      </c>
      <c r="E33" s="61">
        <v>0.35709999999999997</v>
      </c>
      <c r="F33" s="62">
        <v>7</v>
      </c>
      <c r="G33" s="61">
        <v>1.25</v>
      </c>
      <c r="H33" s="63">
        <v>38</v>
      </c>
      <c r="I33" s="61">
        <v>6.7857000000000003</v>
      </c>
      <c r="J33" s="62">
        <v>197</v>
      </c>
      <c r="K33" s="61">
        <v>35.178600000000003</v>
      </c>
      <c r="L33" s="62">
        <v>295</v>
      </c>
      <c r="M33" s="61">
        <v>52.678600000000003</v>
      </c>
      <c r="N33" s="63">
        <v>2</v>
      </c>
      <c r="O33" s="61">
        <v>0.35709999999999997</v>
      </c>
      <c r="P33" s="71">
        <v>19</v>
      </c>
      <c r="Q33" s="65">
        <v>3.3929</v>
      </c>
      <c r="R33" s="72">
        <v>82</v>
      </c>
      <c r="S33" s="65">
        <v>14.642899999999999</v>
      </c>
      <c r="T33" s="72">
        <v>4</v>
      </c>
      <c r="U33" s="67">
        <v>0.71430000000000005</v>
      </c>
      <c r="V33" s="72">
        <v>11</v>
      </c>
      <c r="W33" s="67">
        <v>1.9642999999999999</v>
      </c>
      <c r="X33" s="68">
        <v>2372</v>
      </c>
      <c r="Y33" s="69">
        <v>100</v>
      </c>
    </row>
    <row r="34" spans="1:25" s="21" customFormat="1" ht="15" customHeight="1" x14ac:dyDescent="0.2">
      <c r="A34" s="20" t="s">
        <v>17</v>
      </c>
      <c r="B34" s="22" t="s">
        <v>46</v>
      </c>
      <c r="C34" s="35">
        <f t="shared" si="0"/>
        <v>136</v>
      </c>
      <c r="D34" s="24">
        <v>71</v>
      </c>
      <c r="E34" s="25">
        <v>52.2059</v>
      </c>
      <c r="F34" s="26">
        <v>2</v>
      </c>
      <c r="G34" s="25">
        <v>1.4705999999999999</v>
      </c>
      <c r="H34" s="32">
        <v>9</v>
      </c>
      <c r="I34" s="25">
        <v>6.6176000000000004</v>
      </c>
      <c r="J34" s="26">
        <v>16</v>
      </c>
      <c r="K34" s="25">
        <v>11.764699999999999</v>
      </c>
      <c r="L34" s="32">
        <v>34</v>
      </c>
      <c r="M34" s="25">
        <v>25</v>
      </c>
      <c r="N34" s="32">
        <v>0</v>
      </c>
      <c r="O34" s="25">
        <v>0</v>
      </c>
      <c r="P34" s="27">
        <v>4</v>
      </c>
      <c r="Q34" s="28">
        <v>2.9411999999999998</v>
      </c>
      <c r="R34" s="33">
        <v>21</v>
      </c>
      <c r="S34" s="28">
        <v>15.4412</v>
      </c>
      <c r="T34" s="33">
        <v>1</v>
      </c>
      <c r="U34" s="29">
        <v>0.73529999999999995</v>
      </c>
      <c r="V34" s="33">
        <v>4</v>
      </c>
      <c r="W34" s="29">
        <v>2.9411999999999998</v>
      </c>
      <c r="X34" s="30">
        <v>825</v>
      </c>
      <c r="Y34" s="31">
        <v>100</v>
      </c>
    </row>
    <row r="35" spans="1:25" s="21" customFormat="1" ht="15" customHeight="1" x14ac:dyDescent="0.2">
      <c r="A35" s="20" t="s">
        <v>17</v>
      </c>
      <c r="B35" s="70" t="s">
        <v>49</v>
      </c>
      <c r="C35" s="73">
        <f t="shared" si="0"/>
        <v>152</v>
      </c>
      <c r="D35" s="72">
        <v>3</v>
      </c>
      <c r="E35" s="61">
        <v>1.9737</v>
      </c>
      <c r="F35" s="62">
        <v>5</v>
      </c>
      <c r="G35" s="61">
        <v>3.2894999999999999</v>
      </c>
      <c r="H35" s="63">
        <v>37</v>
      </c>
      <c r="I35" s="61">
        <v>24.342099999999999</v>
      </c>
      <c r="J35" s="62">
        <v>35</v>
      </c>
      <c r="K35" s="61">
        <v>23.026299999999999</v>
      </c>
      <c r="L35" s="63">
        <v>63</v>
      </c>
      <c r="M35" s="61">
        <v>41.447400000000002</v>
      </c>
      <c r="N35" s="62">
        <v>0</v>
      </c>
      <c r="O35" s="61">
        <v>0</v>
      </c>
      <c r="P35" s="71">
        <v>9</v>
      </c>
      <c r="Q35" s="65">
        <v>5.9211</v>
      </c>
      <c r="R35" s="72">
        <v>26</v>
      </c>
      <c r="S35" s="65">
        <v>17.1053</v>
      </c>
      <c r="T35" s="72">
        <v>0</v>
      </c>
      <c r="U35" s="67">
        <v>0</v>
      </c>
      <c r="V35" s="72">
        <v>11</v>
      </c>
      <c r="W35" s="67">
        <v>7.2367999999999997</v>
      </c>
      <c r="X35" s="68">
        <v>1064</v>
      </c>
      <c r="Y35" s="69">
        <v>100</v>
      </c>
    </row>
    <row r="36" spans="1:25" s="21" customFormat="1" ht="15" customHeight="1" x14ac:dyDescent="0.2">
      <c r="A36" s="20" t="s">
        <v>17</v>
      </c>
      <c r="B36" s="22" t="s">
        <v>53</v>
      </c>
      <c r="C36" s="35">
        <f t="shared" si="0"/>
        <v>193</v>
      </c>
      <c r="D36" s="33">
        <v>2</v>
      </c>
      <c r="E36" s="25">
        <v>1.0363</v>
      </c>
      <c r="F36" s="26">
        <v>18</v>
      </c>
      <c r="G36" s="25">
        <v>9.3263999999999996</v>
      </c>
      <c r="H36" s="26">
        <v>50</v>
      </c>
      <c r="I36" s="25">
        <v>25.906700000000001</v>
      </c>
      <c r="J36" s="32">
        <v>76</v>
      </c>
      <c r="K36" s="25">
        <v>39.3782</v>
      </c>
      <c r="L36" s="32">
        <v>31</v>
      </c>
      <c r="M36" s="25">
        <v>16.062200000000001</v>
      </c>
      <c r="N36" s="26">
        <v>1</v>
      </c>
      <c r="O36" s="25">
        <v>0.5181</v>
      </c>
      <c r="P36" s="34">
        <v>15</v>
      </c>
      <c r="Q36" s="28">
        <v>7.7720000000000002</v>
      </c>
      <c r="R36" s="33">
        <v>38</v>
      </c>
      <c r="S36" s="28">
        <v>19.6891</v>
      </c>
      <c r="T36" s="24">
        <v>5</v>
      </c>
      <c r="U36" s="29">
        <v>2.5907</v>
      </c>
      <c r="V36" s="24">
        <v>29</v>
      </c>
      <c r="W36" s="29">
        <v>15.0259</v>
      </c>
      <c r="X36" s="30">
        <v>658</v>
      </c>
      <c r="Y36" s="31">
        <v>100</v>
      </c>
    </row>
    <row r="37" spans="1:25" s="21" customFormat="1" ht="15" customHeight="1" x14ac:dyDescent="0.2">
      <c r="A37" s="20" t="s">
        <v>17</v>
      </c>
      <c r="B37" s="70" t="s">
        <v>50</v>
      </c>
      <c r="C37" s="59">
        <f t="shared" si="0"/>
        <v>82</v>
      </c>
      <c r="D37" s="60">
        <v>0</v>
      </c>
      <c r="E37" s="61">
        <v>0</v>
      </c>
      <c r="F37" s="62">
        <v>4</v>
      </c>
      <c r="G37" s="61">
        <v>4.8780000000000001</v>
      </c>
      <c r="H37" s="62">
        <v>6</v>
      </c>
      <c r="I37" s="61">
        <v>7.3170999999999999</v>
      </c>
      <c r="J37" s="62">
        <v>37</v>
      </c>
      <c r="K37" s="61">
        <v>45.122</v>
      </c>
      <c r="L37" s="62">
        <v>32</v>
      </c>
      <c r="M37" s="61">
        <v>39.0244</v>
      </c>
      <c r="N37" s="63">
        <v>0</v>
      </c>
      <c r="O37" s="61">
        <v>0</v>
      </c>
      <c r="P37" s="71">
        <v>3</v>
      </c>
      <c r="Q37" s="65">
        <v>3.6585000000000001</v>
      </c>
      <c r="R37" s="72">
        <v>19</v>
      </c>
      <c r="S37" s="65">
        <v>23.1707</v>
      </c>
      <c r="T37" s="60">
        <v>1</v>
      </c>
      <c r="U37" s="67">
        <v>1.2195</v>
      </c>
      <c r="V37" s="60">
        <v>1</v>
      </c>
      <c r="W37" s="67">
        <v>1.2195</v>
      </c>
      <c r="X37" s="68">
        <v>483</v>
      </c>
      <c r="Y37" s="69">
        <v>100</v>
      </c>
    </row>
    <row r="38" spans="1:25" s="21" customFormat="1" ht="15" customHeight="1" x14ac:dyDescent="0.2">
      <c r="A38" s="20" t="s">
        <v>17</v>
      </c>
      <c r="B38" s="22" t="s">
        <v>51</v>
      </c>
      <c r="C38" s="23">
        <f t="shared" si="0"/>
        <v>1238</v>
      </c>
      <c r="D38" s="24">
        <v>3</v>
      </c>
      <c r="E38" s="25">
        <v>0.24229999999999999</v>
      </c>
      <c r="F38" s="26">
        <v>181</v>
      </c>
      <c r="G38" s="25">
        <v>14.6204</v>
      </c>
      <c r="H38" s="26">
        <v>244</v>
      </c>
      <c r="I38" s="25">
        <v>19.709199999999999</v>
      </c>
      <c r="J38" s="26">
        <v>478</v>
      </c>
      <c r="K38" s="25">
        <v>38.610700000000001</v>
      </c>
      <c r="L38" s="26">
        <v>281</v>
      </c>
      <c r="M38" s="25">
        <v>22.697900000000001</v>
      </c>
      <c r="N38" s="26">
        <v>3</v>
      </c>
      <c r="O38" s="25">
        <v>0.24229999999999999</v>
      </c>
      <c r="P38" s="27">
        <v>48</v>
      </c>
      <c r="Q38" s="28">
        <v>3.8772000000000002</v>
      </c>
      <c r="R38" s="33">
        <v>214</v>
      </c>
      <c r="S38" s="28">
        <v>17.285900000000002</v>
      </c>
      <c r="T38" s="24">
        <v>24</v>
      </c>
      <c r="U38" s="29">
        <v>1.9386000000000001</v>
      </c>
      <c r="V38" s="24">
        <v>20</v>
      </c>
      <c r="W38" s="29">
        <v>1.6154999999999999</v>
      </c>
      <c r="X38" s="30">
        <v>2577</v>
      </c>
      <c r="Y38" s="31">
        <v>100</v>
      </c>
    </row>
    <row r="39" spans="1:25" s="21" customFormat="1" ht="15" customHeight="1" x14ac:dyDescent="0.2">
      <c r="A39" s="20" t="s">
        <v>17</v>
      </c>
      <c r="B39" s="70" t="s">
        <v>52</v>
      </c>
      <c r="C39" s="59">
        <f t="shared" si="0"/>
        <v>50</v>
      </c>
      <c r="D39" s="72">
        <v>3</v>
      </c>
      <c r="E39" s="61">
        <v>6</v>
      </c>
      <c r="F39" s="62">
        <v>0</v>
      </c>
      <c r="G39" s="61">
        <v>0</v>
      </c>
      <c r="H39" s="63">
        <v>33</v>
      </c>
      <c r="I39" s="61">
        <v>66</v>
      </c>
      <c r="J39" s="62">
        <v>3</v>
      </c>
      <c r="K39" s="61">
        <v>6</v>
      </c>
      <c r="L39" s="63">
        <v>11</v>
      </c>
      <c r="M39" s="61">
        <v>22</v>
      </c>
      <c r="N39" s="62">
        <v>0</v>
      </c>
      <c r="O39" s="61">
        <v>0</v>
      </c>
      <c r="P39" s="71">
        <v>0</v>
      </c>
      <c r="Q39" s="65">
        <v>0</v>
      </c>
      <c r="R39" s="60">
        <v>7</v>
      </c>
      <c r="S39" s="65">
        <v>14</v>
      </c>
      <c r="T39" s="60">
        <v>0</v>
      </c>
      <c r="U39" s="67">
        <v>0</v>
      </c>
      <c r="V39" s="60">
        <v>8</v>
      </c>
      <c r="W39" s="67">
        <v>16</v>
      </c>
      <c r="X39" s="68">
        <v>880</v>
      </c>
      <c r="Y39" s="69">
        <v>100</v>
      </c>
    </row>
    <row r="40" spans="1:25" s="21" customFormat="1" ht="15" customHeight="1" x14ac:dyDescent="0.2">
      <c r="A40" s="20" t="s">
        <v>17</v>
      </c>
      <c r="B40" s="22" t="s">
        <v>54</v>
      </c>
      <c r="C40" s="35">
        <f t="shared" si="0"/>
        <v>1680</v>
      </c>
      <c r="D40" s="24">
        <v>9</v>
      </c>
      <c r="E40" s="25">
        <v>0.53569999999999995</v>
      </c>
      <c r="F40" s="26">
        <v>178</v>
      </c>
      <c r="G40" s="25">
        <v>10.5952</v>
      </c>
      <c r="H40" s="26">
        <v>296</v>
      </c>
      <c r="I40" s="25">
        <v>17.619</v>
      </c>
      <c r="J40" s="32">
        <v>616</v>
      </c>
      <c r="K40" s="25">
        <v>36.666699999999999</v>
      </c>
      <c r="L40" s="32">
        <v>501</v>
      </c>
      <c r="M40" s="25">
        <v>29.821400000000001</v>
      </c>
      <c r="N40" s="26">
        <v>1</v>
      </c>
      <c r="O40" s="25">
        <v>5.9499999999999997E-2</v>
      </c>
      <c r="P40" s="27">
        <v>79</v>
      </c>
      <c r="Q40" s="28">
        <v>4.7023999999999999</v>
      </c>
      <c r="R40" s="33">
        <v>317</v>
      </c>
      <c r="S40" s="28">
        <v>18.869</v>
      </c>
      <c r="T40" s="24">
        <v>26</v>
      </c>
      <c r="U40" s="29">
        <v>1.5476000000000001</v>
      </c>
      <c r="V40" s="24">
        <v>101</v>
      </c>
      <c r="W40" s="29">
        <v>6.0118999999999998</v>
      </c>
      <c r="X40" s="30">
        <v>4916</v>
      </c>
      <c r="Y40" s="31">
        <v>99.653999999999996</v>
      </c>
    </row>
    <row r="41" spans="1:25" s="21" customFormat="1" ht="15" customHeight="1" x14ac:dyDescent="0.2">
      <c r="A41" s="20" t="s">
        <v>17</v>
      </c>
      <c r="B41" s="70" t="s">
        <v>47</v>
      </c>
      <c r="C41" s="59">
        <f t="shared" si="0"/>
        <v>87</v>
      </c>
      <c r="D41" s="72">
        <v>0</v>
      </c>
      <c r="E41" s="61">
        <v>0</v>
      </c>
      <c r="F41" s="62">
        <v>2</v>
      </c>
      <c r="G41" s="61">
        <v>2.2989000000000002</v>
      </c>
      <c r="H41" s="62">
        <v>13</v>
      </c>
      <c r="I41" s="61">
        <v>14.942500000000001</v>
      </c>
      <c r="J41" s="62">
        <v>56</v>
      </c>
      <c r="K41" s="61">
        <v>64.367800000000003</v>
      </c>
      <c r="L41" s="63">
        <v>9</v>
      </c>
      <c r="M41" s="61">
        <v>10.344799999999999</v>
      </c>
      <c r="N41" s="63">
        <v>0</v>
      </c>
      <c r="O41" s="61">
        <v>0</v>
      </c>
      <c r="P41" s="64">
        <v>7</v>
      </c>
      <c r="Q41" s="65">
        <v>8.0459999999999994</v>
      </c>
      <c r="R41" s="60">
        <v>14</v>
      </c>
      <c r="S41" s="65">
        <v>16.091999999999999</v>
      </c>
      <c r="T41" s="72">
        <v>5</v>
      </c>
      <c r="U41" s="67">
        <v>5.7470999999999997</v>
      </c>
      <c r="V41" s="72">
        <v>2</v>
      </c>
      <c r="W41" s="67">
        <v>2.2989000000000002</v>
      </c>
      <c r="X41" s="68">
        <v>2618</v>
      </c>
      <c r="Y41" s="69">
        <v>100</v>
      </c>
    </row>
    <row r="42" spans="1:25" s="21" customFormat="1" ht="15" customHeight="1" x14ac:dyDescent="0.2">
      <c r="A42" s="20" t="s">
        <v>17</v>
      </c>
      <c r="B42" s="22" t="s">
        <v>48</v>
      </c>
      <c r="C42" s="35">
        <f t="shared" si="0"/>
        <v>49</v>
      </c>
      <c r="D42" s="24">
        <v>16</v>
      </c>
      <c r="E42" s="25">
        <v>32.653100000000002</v>
      </c>
      <c r="F42" s="26">
        <v>0</v>
      </c>
      <c r="G42" s="25">
        <v>0</v>
      </c>
      <c r="H42" s="26">
        <v>10</v>
      </c>
      <c r="I42" s="25">
        <v>20.408200000000001</v>
      </c>
      <c r="J42" s="32">
        <v>11</v>
      </c>
      <c r="K42" s="25">
        <v>22.449000000000002</v>
      </c>
      <c r="L42" s="32">
        <v>9</v>
      </c>
      <c r="M42" s="25">
        <v>18.3673</v>
      </c>
      <c r="N42" s="32">
        <v>2</v>
      </c>
      <c r="O42" s="25">
        <v>4.0815999999999999</v>
      </c>
      <c r="P42" s="27">
        <v>1</v>
      </c>
      <c r="Q42" s="28">
        <v>2.0407999999999999</v>
      </c>
      <c r="R42" s="33">
        <v>3</v>
      </c>
      <c r="S42" s="28">
        <v>6.1223999999999998</v>
      </c>
      <c r="T42" s="24">
        <v>2</v>
      </c>
      <c r="U42" s="29">
        <v>4.0815999999999999</v>
      </c>
      <c r="V42" s="24">
        <v>1</v>
      </c>
      <c r="W42" s="29">
        <v>2.0407999999999999</v>
      </c>
      <c r="X42" s="30">
        <v>481</v>
      </c>
      <c r="Y42" s="31">
        <v>100</v>
      </c>
    </row>
    <row r="43" spans="1:25" s="21" customFormat="1" ht="15" customHeight="1" x14ac:dyDescent="0.2">
      <c r="A43" s="20" t="s">
        <v>17</v>
      </c>
      <c r="B43" s="70" t="s">
        <v>55</v>
      </c>
      <c r="C43" s="59">
        <f t="shared" si="0"/>
        <v>475</v>
      </c>
      <c r="D43" s="60">
        <v>0</v>
      </c>
      <c r="E43" s="61">
        <v>0</v>
      </c>
      <c r="F43" s="62">
        <v>12</v>
      </c>
      <c r="G43" s="61">
        <v>2.5263</v>
      </c>
      <c r="H43" s="63">
        <v>60</v>
      </c>
      <c r="I43" s="61">
        <v>12.631600000000001</v>
      </c>
      <c r="J43" s="62">
        <v>215</v>
      </c>
      <c r="K43" s="61">
        <v>45.263199999999998</v>
      </c>
      <c r="L43" s="62">
        <v>147</v>
      </c>
      <c r="M43" s="61">
        <v>30.947399999999998</v>
      </c>
      <c r="N43" s="62">
        <v>0</v>
      </c>
      <c r="O43" s="61">
        <v>0</v>
      </c>
      <c r="P43" s="64">
        <v>41</v>
      </c>
      <c r="Q43" s="65">
        <v>8.6316000000000006</v>
      </c>
      <c r="R43" s="72">
        <v>80</v>
      </c>
      <c r="S43" s="65">
        <v>16.842099999999999</v>
      </c>
      <c r="T43" s="72">
        <v>20</v>
      </c>
      <c r="U43" s="67">
        <v>4.2104999999999997</v>
      </c>
      <c r="V43" s="72">
        <v>41</v>
      </c>
      <c r="W43" s="67">
        <v>8.6316000000000006</v>
      </c>
      <c r="X43" s="68">
        <v>3631</v>
      </c>
      <c r="Y43" s="69">
        <v>100</v>
      </c>
    </row>
    <row r="44" spans="1:25" s="21" customFormat="1" ht="15" customHeight="1" x14ac:dyDescent="0.2">
      <c r="A44" s="20" t="s">
        <v>17</v>
      </c>
      <c r="B44" s="22" t="s">
        <v>56</v>
      </c>
      <c r="C44" s="23">
        <f t="shared" si="0"/>
        <v>294</v>
      </c>
      <c r="D44" s="24">
        <v>51</v>
      </c>
      <c r="E44" s="25">
        <v>17.346900000000002</v>
      </c>
      <c r="F44" s="32">
        <v>3</v>
      </c>
      <c r="G44" s="25">
        <v>1.0204</v>
      </c>
      <c r="H44" s="26">
        <v>42</v>
      </c>
      <c r="I44" s="25">
        <v>14.2857</v>
      </c>
      <c r="J44" s="26">
        <v>88</v>
      </c>
      <c r="K44" s="25">
        <v>29.931999999999999</v>
      </c>
      <c r="L44" s="26">
        <v>92</v>
      </c>
      <c r="M44" s="25">
        <v>31.2925</v>
      </c>
      <c r="N44" s="32">
        <v>1</v>
      </c>
      <c r="O44" s="25">
        <v>0.34010000000000001</v>
      </c>
      <c r="P44" s="34">
        <v>17</v>
      </c>
      <c r="Q44" s="28">
        <v>5.7823000000000002</v>
      </c>
      <c r="R44" s="33">
        <v>27</v>
      </c>
      <c r="S44" s="28">
        <v>9.1837</v>
      </c>
      <c r="T44" s="33">
        <v>3</v>
      </c>
      <c r="U44" s="29">
        <v>1.0204</v>
      </c>
      <c r="V44" s="33">
        <v>4</v>
      </c>
      <c r="W44" s="29">
        <v>1.3605</v>
      </c>
      <c r="X44" s="30">
        <v>1815</v>
      </c>
      <c r="Y44" s="31">
        <v>100</v>
      </c>
    </row>
    <row r="45" spans="1:25" s="21" customFormat="1" ht="15" customHeight="1" x14ac:dyDescent="0.2">
      <c r="A45" s="20" t="s">
        <v>17</v>
      </c>
      <c r="B45" s="70" t="s">
        <v>57</v>
      </c>
      <c r="C45" s="59">
        <f t="shared" si="0"/>
        <v>153</v>
      </c>
      <c r="D45" s="72">
        <v>0</v>
      </c>
      <c r="E45" s="61">
        <v>0</v>
      </c>
      <c r="F45" s="62">
        <v>9</v>
      </c>
      <c r="G45" s="61">
        <v>5.8823999999999996</v>
      </c>
      <c r="H45" s="63">
        <v>55</v>
      </c>
      <c r="I45" s="61">
        <v>35.947699999999998</v>
      </c>
      <c r="J45" s="62">
        <v>25</v>
      </c>
      <c r="K45" s="61">
        <v>16.3399</v>
      </c>
      <c r="L45" s="63">
        <v>47</v>
      </c>
      <c r="M45" s="61">
        <v>30.719000000000001</v>
      </c>
      <c r="N45" s="62">
        <v>0</v>
      </c>
      <c r="O45" s="61">
        <v>0</v>
      </c>
      <c r="P45" s="64">
        <v>17</v>
      </c>
      <c r="Q45" s="65">
        <v>11.1111</v>
      </c>
      <c r="R45" s="60">
        <v>16</v>
      </c>
      <c r="S45" s="65">
        <v>10.4575</v>
      </c>
      <c r="T45" s="72">
        <v>4</v>
      </c>
      <c r="U45" s="67">
        <v>2.6143999999999998</v>
      </c>
      <c r="V45" s="72">
        <v>16</v>
      </c>
      <c r="W45" s="67">
        <v>10.4575</v>
      </c>
      <c r="X45" s="68">
        <v>1283</v>
      </c>
      <c r="Y45" s="69">
        <v>100</v>
      </c>
    </row>
    <row r="46" spans="1:25" s="21" customFormat="1" ht="15" customHeight="1" x14ac:dyDescent="0.2">
      <c r="A46" s="20" t="s">
        <v>17</v>
      </c>
      <c r="B46" s="22" t="s">
        <v>58</v>
      </c>
      <c r="C46" s="23">
        <f t="shared" si="0"/>
        <v>507</v>
      </c>
      <c r="D46" s="24">
        <v>1</v>
      </c>
      <c r="E46" s="25">
        <v>0.19719999999999999</v>
      </c>
      <c r="F46" s="26">
        <v>13</v>
      </c>
      <c r="G46" s="25">
        <v>2.5640999999999998</v>
      </c>
      <c r="H46" s="26">
        <v>56</v>
      </c>
      <c r="I46" s="25">
        <v>11.045400000000001</v>
      </c>
      <c r="J46" s="26">
        <v>194</v>
      </c>
      <c r="K46" s="25">
        <v>38.264299999999999</v>
      </c>
      <c r="L46" s="32">
        <v>206</v>
      </c>
      <c r="M46" s="25">
        <v>40.6312</v>
      </c>
      <c r="N46" s="32">
        <v>1</v>
      </c>
      <c r="O46" s="25">
        <v>0.19719999999999999</v>
      </c>
      <c r="P46" s="34">
        <v>36</v>
      </c>
      <c r="Q46" s="28">
        <v>7.1006</v>
      </c>
      <c r="R46" s="24">
        <v>112</v>
      </c>
      <c r="S46" s="28">
        <v>22.090699999999998</v>
      </c>
      <c r="T46" s="24">
        <v>6</v>
      </c>
      <c r="U46" s="29">
        <v>1.1834</v>
      </c>
      <c r="V46" s="24">
        <v>13</v>
      </c>
      <c r="W46" s="29">
        <v>2.5640999999999998</v>
      </c>
      <c r="X46" s="30">
        <v>3027</v>
      </c>
      <c r="Y46" s="31">
        <v>100</v>
      </c>
    </row>
    <row r="47" spans="1:25" s="21" customFormat="1" ht="15" customHeight="1" x14ac:dyDescent="0.2">
      <c r="A47" s="20" t="s">
        <v>17</v>
      </c>
      <c r="B47" s="70" t="s">
        <v>59</v>
      </c>
      <c r="C47" s="73">
        <f t="shared" si="0"/>
        <v>18</v>
      </c>
      <c r="D47" s="60">
        <v>0</v>
      </c>
      <c r="E47" s="61">
        <v>0</v>
      </c>
      <c r="F47" s="63">
        <v>1</v>
      </c>
      <c r="G47" s="61">
        <v>5.5556000000000001</v>
      </c>
      <c r="H47" s="63">
        <v>4</v>
      </c>
      <c r="I47" s="61">
        <v>22.222200000000001</v>
      </c>
      <c r="J47" s="63">
        <v>5</v>
      </c>
      <c r="K47" s="61">
        <v>27.777799999999999</v>
      </c>
      <c r="L47" s="63">
        <v>7</v>
      </c>
      <c r="M47" s="61">
        <v>38.8889</v>
      </c>
      <c r="N47" s="62">
        <v>0</v>
      </c>
      <c r="O47" s="61">
        <v>0</v>
      </c>
      <c r="P47" s="64">
        <v>1</v>
      </c>
      <c r="Q47" s="65">
        <v>5.5556000000000001</v>
      </c>
      <c r="R47" s="72">
        <v>2</v>
      </c>
      <c r="S47" s="65">
        <v>11.1111</v>
      </c>
      <c r="T47" s="60">
        <v>2</v>
      </c>
      <c r="U47" s="67">
        <v>11.1111</v>
      </c>
      <c r="V47" s="60">
        <v>1</v>
      </c>
      <c r="W47" s="67">
        <v>5.5556000000000001</v>
      </c>
      <c r="X47" s="68">
        <v>308</v>
      </c>
      <c r="Y47" s="69">
        <v>100</v>
      </c>
    </row>
    <row r="48" spans="1:25" s="21" customFormat="1" ht="15" customHeight="1" x14ac:dyDescent="0.2">
      <c r="A48" s="20" t="s">
        <v>17</v>
      </c>
      <c r="B48" s="22" t="s">
        <v>60</v>
      </c>
      <c r="C48" s="23">
        <f t="shared" si="0"/>
        <v>209</v>
      </c>
      <c r="D48" s="33">
        <v>0</v>
      </c>
      <c r="E48" s="25">
        <v>0</v>
      </c>
      <c r="F48" s="26">
        <v>2</v>
      </c>
      <c r="G48" s="25">
        <v>0.95689999999999997</v>
      </c>
      <c r="H48" s="32">
        <v>28</v>
      </c>
      <c r="I48" s="25">
        <v>13.3971</v>
      </c>
      <c r="J48" s="26">
        <v>114</v>
      </c>
      <c r="K48" s="25">
        <v>54.545499999999997</v>
      </c>
      <c r="L48" s="26">
        <v>54</v>
      </c>
      <c r="M48" s="25">
        <v>25.837299999999999</v>
      </c>
      <c r="N48" s="32">
        <v>0</v>
      </c>
      <c r="O48" s="25">
        <v>0</v>
      </c>
      <c r="P48" s="34">
        <v>11</v>
      </c>
      <c r="Q48" s="28">
        <v>5.2632000000000003</v>
      </c>
      <c r="R48" s="33">
        <v>16</v>
      </c>
      <c r="S48" s="28">
        <v>7.6555</v>
      </c>
      <c r="T48" s="33">
        <v>2</v>
      </c>
      <c r="U48" s="29">
        <v>0.95689999999999997</v>
      </c>
      <c r="V48" s="33">
        <v>16</v>
      </c>
      <c r="W48" s="29">
        <v>7.6555</v>
      </c>
      <c r="X48" s="30">
        <v>1236</v>
      </c>
      <c r="Y48" s="31">
        <v>95.631</v>
      </c>
    </row>
    <row r="49" spans="1:25" s="21" customFormat="1" ht="15" customHeight="1" x14ac:dyDescent="0.2">
      <c r="A49" s="20" t="s">
        <v>17</v>
      </c>
      <c r="B49" s="70" t="s">
        <v>61</v>
      </c>
      <c r="C49" s="73">
        <f t="shared" si="0"/>
        <v>17</v>
      </c>
      <c r="D49" s="60">
        <v>3</v>
      </c>
      <c r="E49" s="61">
        <v>17.647099999999998</v>
      </c>
      <c r="F49" s="62">
        <v>1</v>
      </c>
      <c r="G49" s="61">
        <v>5.8823999999999996</v>
      </c>
      <c r="H49" s="62">
        <v>4</v>
      </c>
      <c r="I49" s="61">
        <v>23.529399999999999</v>
      </c>
      <c r="J49" s="62">
        <v>5</v>
      </c>
      <c r="K49" s="61">
        <v>29.411799999999999</v>
      </c>
      <c r="L49" s="63">
        <v>4</v>
      </c>
      <c r="M49" s="61">
        <v>23.529399999999999</v>
      </c>
      <c r="N49" s="63">
        <v>0</v>
      </c>
      <c r="O49" s="61">
        <v>0</v>
      </c>
      <c r="P49" s="64">
        <v>0</v>
      </c>
      <c r="Q49" s="65">
        <v>0</v>
      </c>
      <c r="R49" s="72">
        <v>1</v>
      </c>
      <c r="S49" s="65">
        <v>5.8823999999999996</v>
      </c>
      <c r="T49" s="72">
        <v>0</v>
      </c>
      <c r="U49" s="67">
        <v>0</v>
      </c>
      <c r="V49" s="72">
        <v>1</v>
      </c>
      <c r="W49" s="67">
        <v>5.8823999999999996</v>
      </c>
      <c r="X49" s="68">
        <v>688</v>
      </c>
      <c r="Y49" s="69">
        <v>100</v>
      </c>
    </row>
    <row r="50" spans="1:25" s="21" customFormat="1" ht="15" customHeight="1" x14ac:dyDescent="0.2">
      <c r="A50" s="20" t="s">
        <v>17</v>
      </c>
      <c r="B50" s="22" t="s">
        <v>62</v>
      </c>
      <c r="C50" s="23">
        <f t="shared" si="0"/>
        <v>350</v>
      </c>
      <c r="D50" s="24">
        <v>0</v>
      </c>
      <c r="E50" s="25">
        <v>0</v>
      </c>
      <c r="F50" s="26">
        <v>4</v>
      </c>
      <c r="G50" s="25">
        <v>1.1429</v>
      </c>
      <c r="H50" s="32">
        <v>40</v>
      </c>
      <c r="I50" s="25">
        <v>11.428599999999999</v>
      </c>
      <c r="J50" s="26">
        <v>157</v>
      </c>
      <c r="K50" s="25">
        <v>44.857100000000003</v>
      </c>
      <c r="L50" s="26">
        <v>130</v>
      </c>
      <c r="M50" s="25">
        <v>37.142899999999997</v>
      </c>
      <c r="N50" s="32">
        <v>0</v>
      </c>
      <c r="O50" s="25">
        <v>0</v>
      </c>
      <c r="P50" s="34">
        <v>19</v>
      </c>
      <c r="Q50" s="28">
        <v>5.4286000000000003</v>
      </c>
      <c r="R50" s="24">
        <v>35</v>
      </c>
      <c r="S50" s="28">
        <v>10</v>
      </c>
      <c r="T50" s="24">
        <v>7</v>
      </c>
      <c r="U50" s="29">
        <v>2</v>
      </c>
      <c r="V50" s="24">
        <v>9</v>
      </c>
      <c r="W50" s="29">
        <v>2.5714000000000001</v>
      </c>
      <c r="X50" s="30">
        <v>1818</v>
      </c>
      <c r="Y50" s="31">
        <v>98.844999999999999</v>
      </c>
    </row>
    <row r="51" spans="1:25" s="21" customFormat="1" ht="15" customHeight="1" x14ac:dyDescent="0.2">
      <c r="A51" s="20" t="s">
        <v>17</v>
      </c>
      <c r="B51" s="70" t="s">
        <v>63</v>
      </c>
      <c r="C51" s="59">
        <f t="shared" si="0"/>
        <v>368</v>
      </c>
      <c r="D51" s="60">
        <v>1</v>
      </c>
      <c r="E51" s="61">
        <v>0.2717</v>
      </c>
      <c r="F51" s="63">
        <v>12</v>
      </c>
      <c r="G51" s="61">
        <v>3.2608999999999999</v>
      </c>
      <c r="H51" s="62">
        <v>125</v>
      </c>
      <c r="I51" s="61">
        <v>33.967399999999998</v>
      </c>
      <c r="J51" s="62">
        <v>126</v>
      </c>
      <c r="K51" s="61">
        <v>34.239100000000001</v>
      </c>
      <c r="L51" s="62">
        <v>95</v>
      </c>
      <c r="M51" s="61">
        <v>25.815200000000001</v>
      </c>
      <c r="N51" s="63">
        <v>0</v>
      </c>
      <c r="O51" s="61">
        <v>0</v>
      </c>
      <c r="P51" s="64">
        <v>9</v>
      </c>
      <c r="Q51" s="65">
        <v>2.4457</v>
      </c>
      <c r="R51" s="60">
        <v>40</v>
      </c>
      <c r="S51" s="65">
        <v>10.8696</v>
      </c>
      <c r="T51" s="60">
        <v>21</v>
      </c>
      <c r="U51" s="67">
        <v>5.7065000000000001</v>
      </c>
      <c r="V51" s="60">
        <v>32</v>
      </c>
      <c r="W51" s="67">
        <v>8.6957000000000004</v>
      </c>
      <c r="X51" s="68">
        <v>8616</v>
      </c>
      <c r="Y51" s="69">
        <v>100</v>
      </c>
    </row>
    <row r="52" spans="1:25" s="21" customFormat="1" ht="15" customHeight="1" x14ac:dyDescent="0.2">
      <c r="A52" s="20" t="s">
        <v>17</v>
      </c>
      <c r="B52" s="22" t="s">
        <v>64</v>
      </c>
      <c r="C52" s="23">
        <f t="shared" si="0"/>
        <v>304</v>
      </c>
      <c r="D52" s="33">
        <v>9</v>
      </c>
      <c r="E52" s="25">
        <v>2.9605000000000001</v>
      </c>
      <c r="F52" s="26">
        <v>6</v>
      </c>
      <c r="G52" s="25">
        <v>1.9737</v>
      </c>
      <c r="H52" s="32">
        <v>105</v>
      </c>
      <c r="I52" s="25">
        <v>34.539499999999997</v>
      </c>
      <c r="J52" s="32">
        <v>53</v>
      </c>
      <c r="K52" s="25">
        <v>17.434200000000001</v>
      </c>
      <c r="L52" s="26">
        <v>115</v>
      </c>
      <c r="M52" s="25">
        <v>37.828899999999997</v>
      </c>
      <c r="N52" s="32">
        <v>3</v>
      </c>
      <c r="O52" s="25">
        <v>0.98680000000000001</v>
      </c>
      <c r="P52" s="27">
        <v>13</v>
      </c>
      <c r="Q52" s="28">
        <v>4.2763</v>
      </c>
      <c r="R52" s="24">
        <v>34</v>
      </c>
      <c r="S52" s="28">
        <v>11.184200000000001</v>
      </c>
      <c r="T52" s="24">
        <v>3</v>
      </c>
      <c r="U52" s="29">
        <v>0.98680000000000001</v>
      </c>
      <c r="V52" s="24">
        <v>27</v>
      </c>
      <c r="W52" s="29">
        <v>8.8816000000000006</v>
      </c>
      <c r="X52" s="30">
        <v>1009</v>
      </c>
      <c r="Y52" s="31">
        <v>94.846000000000004</v>
      </c>
    </row>
    <row r="53" spans="1:25" s="21" customFormat="1" ht="15" customHeight="1" x14ac:dyDescent="0.2">
      <c r="A53" s="20" t="s">
        <v>17</v>
      </c>
      <c r="B53" s="70" t="s">
        <v>65</v>
      </c>
      <c r="C53" s="73">
        <f t="shared" si="0"/>
        <v>133</v>
      </c>
      <c r="D53" s="72">
        <v>0</v>
      </c>
      <c r="E53" s="61">
        <v>0</v>
      </c>
      <c r="F53" s="62">
        <v>11</v>
      </c>
      <c r="G53" s="61">
        <v>8.2706999999999997</v>
      </c>
      <c r="H53" s="63">
        <v>12</v>
      </c>
      <c r="I53" s="61">
        <v>9.0226000000000006</v>
      </c>
      <c r="J53" s="62">
        <v>60</v>
      </c>
      <c r="K53" s="61">
        <v>45.1128</v>
      </c>
      <c r="L53" s="63">
        <v>38</v>
      </c>
      <c r="M53" s="61">
        <v>28.571400000000001</v>
      </c>
      <c r="N53" s="63">
        <v>2</v>
      </c>
      <c r="O53" s="61">
        <v>1.5038</v>
      </c>
      <c r="P53" s="64">
        <v>10</v>
      </c>
      <c r="Q53" s="65">
        <v>7.5187999999999997</v>
      </c>
      <c r="R53" s="72">
        <v>29</v>
      </c>
      <c r="S53" s="65">
        <v>21.804500000000001</v>
      </c>
      <c r="T53" s="60">
        <v>9</v>
      </c>
      <c r="U53" s="67">
        <v>6.7668999999999997</v>
      </c>
      <c r="V53" s="60">
        <v>2</v>
      </c>
      <c r="W53" s="67">
        <v>1.5038</v>
      </c>
      <c r="X53" s="68">
        <v>306</v>
      </c>
      <c r="Y53" s="69">
        <v>100</v>
      </c>
    </row>
    <row r="54" spans="1:25" s="21" customFormat="1" ht="15" customHeight="1" x14ac:dyDescent="0.2">
      <c r="A54" s="20" t="s">
        <v>17</v>
      </c>
      <c r="B54" s="22" t="s">
        <v>66</v>
      </c>
      <c r="C54" s="23">
        <f t="shared" si="0"/>
        <v>183</v>
      </c>
      <c r="D54" s="33">
        <v>1</v>
      </c>
      <c r="E54" s="25">
        <v>0.5464</v>
      </c>
      <c r="F54" s="26">
        <v>12</v>
      </c>
      <c r="G54" s="36">
        <v>6.5574000000000003</v>
      </c>
      <c r="H54" s="32">
        <v>15</v>
      </c>
      <c r="I54" s="36">
        <v>8.1966999999999999</v>
      </c>
      <c r="J54" s="26">
        <v>97</v>
      </c>
      <c r="K54" s="25">
        <v>53.005499999999998</v>
      </c>
      <c r="L54" s="26">
        <v>47</v>
      </c>
      <c r="M54" s="25">
        <v>25.6831</v>
      </c>
      <c r="N54" s="26">
        <v>0</v>
      </c>
      <c r="O54" s="25">
        <v>0</v>
      </c>
      <c r="P54" s="34">
        <v>11</v>
      </c>
      <c r="Q54" s="28">
        <v>6.0109000000000004</v>
      </c>
      <c r="R54" s="24">
        <v>39</v>
      </c>
      <c r="S54" s="28">
        <v>21.311499999999999</v>
      </c>
      <c r="T54" s="33">
        <v>1</v>
      </c>
      <c r="U54" s="29">
        <v>0.5464</v>
      </c>
      <c r="V54" s="33">
        <v>13</v>
      </c>
      <c r="W54" s="29">
        <v>7.1037999999999997</v>
      </c>
      <c r="X54" s="30">
        <v>1971</v>
      </c>
      <c r="Y54" s="31">
        <v>100</v>
      </c>
    </row>
    <row r="55" spans="1:25" s="21" customFormat="1" ht="15" customHeight="1" x14ac:dyDescent="0.2">
      <c r="A55" s="20" t="s">
        <v>17</v>
      </c>
      <c r="B55" s="70" t="s">
        <v>67</v>
      </c>
      <c r="C55" s="59">
        <f t="shared" si="0"/>
        <v>238</v>
      </c>
      <c r="D55" s="60">
        <v>6</v>
      </c>
      <c r="E55" s="61">
        <v>2.5209999999999999</v>
      </c>
      <c r="F55" s="62">
        <v>14</v>
      </c>
      <c r="G55" s="61">
        <v>5.8823999999999996</v>
      </c>
      <c r="H55" s="63">
        <v>57</v>
      </c>
      <c r="I55" s="61">
        <v>23.9496</v>
      </c>
      <c r="J55" s="63">
        <v>63</v>
      </c>
      <c r="K55" s="61">
        <v>26.470600000000001</v>
      </c>
      <c r="L55" s="62">
        <v>76</v>
      </c>
      <c r="M55" s="61">
        <v>31.9328</v>
      </c>
      <c r="N55" s="62">
        <v>0</v>
      </c>
      <c r="O55" s="61">
        <v>0</v>
      </c>
      <c r="P55" s="71">
        <v>22</v>
      </c>
      <c r="Q55" s="65">
        <v>9.2437000000000005</v>
      </c>
      <c r="R55" s="60">
        <v>60</v>
      </c>
      <c r="S55" s="65">
        <v>25.210100000000001</v>
      </c>
      <c r="T55" s="72">
        <v>12</v>
      </c>
      <c r="U55" s="67">
        <v>5.0419999999999998</v>
      </c>
      <c r="V55" s="72">
        <v>25</v>
      </c>
      <c r="W55" s="67">
        <v>10.504200000000001</v>
      </c>
      <c r="X55" s="68">
        <v>2305</v>
      </c>
      <c r="Y55" s="69">
        <v>100</v>
      </c>
    </row>
    <row r="56" spans="1:25" s="21" customFormat="1" ht="15" customHeight="1" x14ac:dyDescent="0.2">
      <c r="A56" s="20" t="s">
        <v>17</v>
      </c>
      <c r="B56" s="22" t="s">
        <v>68</v>
      </c>
      <c r="C56" s="23">
        <f t="shared" si="0"/>
        <v>193</v>
      </c>
      <c r="D56" s="24">
        <v>0</v>
      </c>
      <c r="E56" s="25">
        <v>0</v>
      </c>
      <c r="F56" s="26">
        <v>0</v>
      </c>
      <c r="G56" s="25">
        <v>0</v>
      </c>
      <c r="H56" s="26">
        <v>13</v>
      </c>
      <c r="I56" s="25">
        <v>6.7358000000000002</v>
      </c>
      <c r="J56" s="32">
        <v>78</v>
      </c>
      <c r="K56" s="25">
        <v>40.414499999999997</v>
      </c>
      <c r="L56" s="26">
        <v>75</v>
      </c>
      <c r="M56" s="25">
        <v>38.860100000000003</v>
      </c>
      <c r="N56" s="32">
        <v>0</v>
      </c>
      <c r="O56" s="25">
        <v>0</v>
      </c>
      <c r="P56" s="27">
        <v>27</v>
      </c>
      <c r="Q56" s="28">
        <v>13.989599999999999</v>
      </c>
      <c r="R56" s="33">
        <v>8</v>
      </c>
      <c r="S56" s="28">
        <v>4.1451000000000002</v>
      </c>
      <c r="T56" s="33">
        <v>2</v>
      </c>
      <c r="U56" s="29">
        <v>1.0363</v>
      </c>
      <c r="V56" s="33">
        <v>7</v>
      </c>
      <c r="W56" s="29">
        <v>3.6269</v>
      </c>
      <c r="X56" s="30">
        <v>720</v>
      </c>
      <c r="Y56" s="31">
        <v>100</v>
      </c>
    </row>
    <row r="57" spans="1:25" s="21" customFormat="1" ht="15" customHeight="1" x14ac:dyDescent="0.2">
      <c r="A57" s="20" t="s">
        <v>17</v>
      </c>
      <c r="B57" s="70" t="s">
        <v>69</v>
      </c>
      <c r="C57" s="59">
        <f t="shared" si="0"/>
        <v>375</v>
      </c>
      <c r="D57" s="60">
        <v>18</v>
      </c>
      <c r="E57" s="61">
        <v>4.8</v>
      </c>
      <c r="F57" s="63">
        <v>22</v>
      </c>
      <c r="G57" s="61">
        <v>5.8666999999999998</v>
      </c>
      <c r="H57" s="62">
        <v>85</v>
      </c>
      <c r="I57" s="61">
        <v>22.666699999999999</v>
      </c>
      <c r="J57" s="62">
        <v>118</v>
      </c>
      <c r="K57" s="61">
        <v>31.466699999999999</v>
      </c>
      <c r="L57" s="62">
        <v>114</v>
      </c>
      <c r="M57" s="61">
        <v>30.4</v>
      </c>
      <c r="N57" s="62">
        <v>0</v>
      </c>
      <c r="O57" s="61">
        <v>0</v>
      </c>
      <c r="P57" s="71">
        <v>18</v>
      </c>
      <c r="Q57" s="65">
        <v>4.8</v>
      </c>
      <c r="R57" s="72">
        <v>57</v>
      </c>
      <c r="S57" s="65">
        <v>15.2</v>
      </c>
      <c r="T57" s="72">
        <v>2</v>
      </c>
      <c r="U57" s="67">
        <v>0.5333</v>
      </c>
      <c r="V57" s="72">
        <v>34</v>
      </c>
      <c r="W57" s="67">
        <v>9.0667000000000009</v>
      </c>
      <c r="X57" s="68">
        <v>2232</v>
      </c>
      <c r="Y57" s="69">
        <v>100</v>
      </c>
    </row>
    <row r="58" spans="1:25" s="21" customFormat="1" ht="15" customHeight="1" thickBot="1" x14ac:dyDescent="0.25">
      <c r="A58" s="20" t="s">
        <v>17</v>
      </c>
      <c r="B58" s="37" t="s">
        <v>70</v>
      </c>
      <c r="C58" s="74">
        <f t="shared" si="0"/>
        <v>37</v>
      </c>
      <c r="D58" s="56">
        <v>16</v>
      </c>
      <c r="E58" s="39">
        <v>43.243200000000002</v>
      </c>
      <c r="F58" s="40">
        <v>0</v>
      </c>
      <c r="G58" s="39">
        <v>0</v>
      </c>
      <c r="H58" s="41">
        <v>8</v>
      </c>
      <c r="I58" s="39">
        <v>21.621600000000001</v>
      </c>
      <c r="J58" s="40">
        <v>3</v>
      </c>
      <c r="K58" s="39">
        <v>8.1081000000000003</v>
      </c>
      <c r="L58" s="40">
        <v>10</v>
      </c>
      <c r="M58" s="39">
        <v>27.027000000000001</v>
      </c>
      <c r="N58" s="40">
        <v>0</v>
      </c>
      <c r="O58" s="39">
        <v>0</v>
      </c>
      <c r="P58" s="42">
        <v>0</v>
      </c>
      <c r="Q58" s="43">
        <v>0</v>
      </c>
      <c r="R58" s="38">
        <v>14</v>
      </c>
      <c r="S58" s="43">
        <v>37.837800000000001</v>
      </c>
      <c r="T58" s="38">
        <v>0</v>
      </c>
      <c r="U58" s="44">
        <v>0</v>
      </c>
      <c r="V58" s="38">
        <v>0</v>
      </c>
      <c r="W58" s="44">
        <v>0</v>
      </c>
      <c r="X58" s="45">
        <v>365</v>
      </c>
      <c r="Y58" s="46">
        <v>100</v>
      </c>
    </row>
    <row r="59" spans="1:25" s="49" customFormat="1" ht="15" customHeight="1" x14ac:dyDescent="0.2">
      <c r="A59" s="51"/>
      <c r="B59" s="52"/>
      <c r="C59" s="48"/>
      <c r="D59" s="48"/>
      <c r="E59" s="48"/>
      <c r="F59" s="48"/>
      <c r="G59" s="48"/>
      <c r="H59" s="48"/>
      <c r="I59" s="48"/>
      <c r="J59" s="48"/>
      <c r="K59" s="48"/>
      <c r="L59" s="48"/>
      <c r="M59" s="48"/>
      <c r="N59" s="48"/>
      <c r="O59" s="48"/>
      <c r="P59" s="48"/>
      <c r="Q59" s="48"/>
      <c r="R59" s="48"/>
      <c r="S59" s="48"/>
      <c r="T59" s="48"/>
      <c r="U59" s="48"/>
      <c r="V59" s="53"/>
      <c r="W59" s="54"/>
      <c r="X59" s="48"/>
      <c r="Y59" s="48"/>
    </row>
    <row r="60" spans="1:25" s="21" customFormat="1" ht="15" customHeight="1" x14ac:dyDescent="0.2">
      <c r="A60" s="20"/>
      <c r="B60" s="76" t="s">
        <v>75</v>
      </c>
      <c r="C60" s="75"/>
      <c r="D60" s="75"/>
      <c r="E60" s="75"/>
      <c r="F60" s="75"/>
      <c r="G60" s="75"/>
      <c r="H60" s="55"/>
      <c r="I60" s="55"/>
      <c r="J60" s="55"/>
      <c r="K60" s="55"/>
      <c r="L60" s="55"/>
      <c r="M60" s="55"/>
      <c r="N60" s="55"/>
      <c r="O60" s="55"/>
      <c r="P60" s="55"/>
      <c r="Q60" s="55"/>
      <c r="R60" s="55"/>
      <c r="S60" s="55"/>
      <c r="T60" s="55"/>
      <c r="U60" s="55"/>
      <c r="V60" s="75"/>
      <c r="W60" s="75"/>
      <c r="X60" s="55"/>
      <c r="Y60" s="55"/>
    </row>
    <row r="61" spans="1:25" s="21" customFormat="1" ht="15" customHeight="1" x14ac:dyDescent="0.2">
      <c r="A61" s="20"/>
      <c r="B61" s="76" t="str">
        <f>CONCATENATE("NOTE: Table reads (for US Totals):  Of all ", C65," male public school students with and without disabilities who ", LOWER(A7), ", ",D65," (",TEXT(U7,"0.0"),"%) were served solely under Section 504 and ", F65," (",TEXT(S7,"0.0"),"%) were served under IDEA.")</f>
        <v>NOTE: Table reads (for US Totals):  Of all 14,906 male public school students with and without disabilities who reported to have been harassed or bullied on the basis of race, color or national origin, 274 (1.8%) were served solely under Section 504 and 2,348 (15.8%) were served under IDEA.</v>
      </c>
      <c r="C61" s="75"/>
      <c r="D61" s="75"/>
      <c r="E61" s="75"/>
      <c r="F61" s="75"/>
      <c r="G61" s="75"/>
      <c r="H61" s="55"/>
      <c r="I61" s="55"/>
      <c r="J61" s="55"/>
      <c r="K61" s="55"/>
      <c r="L61" s="55"/>
      <c r="M61" s="55"/>
      <c r="N61" s="55"/>
      <c r="O61" s="55"/>
      <c r="P61" s="55"/>
      <c r="Q61" s="55"/>
      <c r="R61" s="55"/>
      <c r="S61" s="55"/>
      <c r="T61" s="55"/>
      <c r="U61" s="55"/>
      <c r="V61" s="75"/>
      <c r="W61" s="78"/>
      <c r="X61" s="55"/>
      <c r="Y61" s="55"/>
    </row>
    <row r="62" spans="1:25" s="21" customFormat="1" ht="15" customHeight="1" x14ac:dyDescent="0.2">
      <c r="A62" s="20"/>
      <c r="B62" s="76" t="str">
        <f>CONCATENATE("            Table reads (for US Race/Ethnicity):  Of all ",TEXT(A3,"#,##0")," male public school students with and without disabilities served under IDEA who ",LOWER(A7), ", ",TEXT(D7,"#,##0")," (",TEXT(E7,"0.0"),"%) were American Indian or Alaska Native.")</f>
        <v xml:space="preserve">            Table reads (for US Race/Ethnicity):  Of all 14,906 male public school students with and without disabilities served under IDEA who reported to have been harassed or bullied on the basis of race, color or national origin, 345 (2.3%) were American Indian or Alaska Native.</v>
      </c>
      <c r="C62" s="75"/>
      <c r="D62" s="75"/>
      <c r="E62" s="75"/>
      <c r="F62" s="75"/>
      <c r="G62" s="75"/>
      <c r="H62" s="55"/>
      <c r="I62" s="55"/>
      <c r="J62" s="55"/>
      <c r="K62" s="55"/>
      <c r="L62" s="55"/>
      <c r="M62" s="55"/>
      <c r="N62" s="55"/>
      <c r="O62" s="55"/>
      <c r="P62" s="55"/>
      <c r="Q62" s="55"/>
      <c r="R62" s="55"/>
      <c r="S62" s="55"/>
      <c r="T62" s="55"/>
      <c r="U62" s="55"/>
      <c r="V62" s="75"/>
      <c r="W62" s="75"/>
      <c r="X62" s="55"/>
      <c r="Y62" s="55"/>
    </row>
    <row r="63" spans="1:25" s="21" customFormat="1" ht="15" customHeight="1" x14ac:dyDescent="0.2">
      <c r="A63" s="20"/>
      <c r="B63" s="87" t="s">
        <v>71</v>
      </c>
      <c r="C63" s="87"/>
      <c r="D63" s="87"/>
      <c r="E63" s="87"/>
      <c r="F63" s="87"/>
      <c r="G63" s="87"/>
      <c r="H63" s="87"/>
      <c r="I63" s="87"/>
      <c r="J63" s="87"/>
      <c r="K63" s="87"/>
      <c r="L63" s="87"/>
      <c r="M63" s="87"/>
      <c r="N63" s="87"/>
      <c r="O63" s="87"/>
      <c r="P63" s="87"/>
      <c r="Q63" s="87"/>
      <c r="R63" s="87"/>
      <c r="S63" s="87"/>
      <c r="T63" s="87"/>
      <c r="U63" s="87"/>
      <c r="V63" s="87"/>
      <c r="W63" s="87"/>
      <c r="X63" s="55"/>
      <c r="Y63" s="55"/>
    </row>
    <row r="64" spans="1:25" s="49" customFormat="1" ht="14.1" customHeight="1" x14ac:dyDescent="0.2">
      <c r="B64" s="87" t="s">
        <v>72</v>
      </c>
      <c r="C64" s="87"/>
      <c r="D64" s="87"/>
      <c r="E64" s="87"/>
      <c r="F64" s="87"/>
      <c r="G64" s="87"/>
      <c r="H64" s="87"/>
      <c r="I64" s="87"/>
      <c r="J64" s="87"/>
      <c r="K64" s="87"/>
      <c r="L64" s="87"/>
      <c r="M64" s="87"/>
      <c r="N64" s="87"/>
      <c r="O64" s="87"/>
      <c r="P64" s="87"/>
      <c r="Q64" s="87"/>
      <c r="R64" s="87"/>
      <c r="S64" s="87"/>
      <c r="T64" s="87"/>
      <c r="U64" s="87"/>
      <c r="V64" s="87"/>
      <c r="W64" s="87"/>
      <c r="X64" s="48"/>
      <c r="Y64" s="47"/>
    </row>
    <row r="65" spans="1:25" s="49" customFormat="1" ht="15" customHeight="1" x14ac:dyDescent="0.2">
      <c r="A65" s="51"/>
      <c r="B65" s="1"/>
      <c r="C65" s="79" t="str">
        <f>IF(ISTEXT(C7),LEFT(C7,3),TEXT(C7,"#,##0"))</f>
        <v>14,906</v>
      </c>
      <c r="D65" s="79" t="str">
        <f>IF(ISTEXT(T7),LEFT(T7,3),TEXT(T7,"#,##0"))</f>
        <v>274</v>
      </c>
      <c r="E65" s="1"/>
      <c r="F65" s="79" t="str">
        <f>IF(ISTEXT(R7),LEFT(R7,3),TEXT(R7,"#,##0"))</f>
        <v>2,348</v>
      </c>
      <c r="G65" s="1"/>
      <c r="H65" s="1"/>
      <c r="I65" s="1"/>
      <c r="J65" s="1"/>
      <c r="K65" s="1"/>
      <c r="L65" s="1"/>
      <c r="M65" s="1"/>
      <c r="N65" s="1"/>
      <c r="O65" s="1"/>
      <c r="P65" s="1"/>
      <c r="Q65" s="1"/>
      <c r="R65" s="1"/>
      <c r="S65" s="1"/>
      <c r="T65" s="1"/>
      <c r="U65" s="1"/>
      <c r="V65" s="5"/>
      <c r="W65" s="6"/>
      <c r="X65" s="48"/>
      <c r="Y65" s="48"/>
    </row>
  </sheetData>
  <sortState ref="A8:Y58">
    <sortCondition ref="B8:B58"/>
  </sortState>
  <mergeCells count="17">
    <mergeCell ref="B64:W64"/>
    <mergeCell ref="B4:B5"/>
    <mergeCell ref="C4:C5"/>
    <mergeCell ref="D4:Q4"/>
    <mergeCell ref="R4:S5"/>
    <mergeCell ref="T4:U5"/>
    <mergeCell ref="V4:W5"/>
    <mergeCell ref="H5:I5"/>
    <mergeCell ref="J5:K5"/>
    <mergeCell ref="L5:M5"/>
    <mergeCell ref="N5:O5"/>
    <mergeCell ref="P5:Q5"/>
    <mergeCell ref="X4:X5"/>
    <mergeCell ref="Y4:Y5"/>
    <mergeCell ref="D5:E5"/>
    <mergeCell ref="F5:G5"/>
    <mergeCell ref="B63:W63"/>
  </mergeCells>
  <phoneticPr fontId="15" type="noConversion"/>
  <printOptions horizontalCentered="1"/>
  <pageMargins left="0.5" right="0.5" top="1" bottom="1" header="0.5" footer="0.5"/>
  <pageSetup paperSize="3" scale="58" orientation="landscape" horizontalDpi="4294967292" verticalDpi="4294967292" r:id="rId1"/>
  <extLst>
    <ext xmlns:mx="http://schemas.microsoft.com/office/mac/excel/2008/main" uri="{64002731-A6B0-56B0-2670-7721B7C09600}">
      <mx:PLV Mode="0" OnePage="0" WScale="4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5"/>
  <sheetViews>
    <sheetView showGridLines="0" zoomScale="80" zoomScaleNormal="80" workbookViewId="0"/>
  </sheetViews>
  <sheetFormatPr defaultColWidth="12.1640625" defaultRowHeight="15" customHeight="1" x14ac:dyDescent="0.2"/>
  <cols>
    <col min="1" max="1" width="3.33203125" style="9" customWidth="1"/>
    <col min="2" max="2" width="22" style="1" customWidth="1"/>
    <col min="3" max="21" width="15" style="1" customWidth="1"/>
    <col min="22" max="22" width="15" style="5" customWidth="1"/>
    <col min="23" max="23" width="15" style="6" customWidth="1"/>
    <col min="24" max="25" width="15" style="1" customWidth="1"/>
    <col min="26" max="16384" width="12.1640625" style="7"/>
  </cols>
  <sheetData>
    <row r="2" spans="1:25" s="2" customFormat="1" ht="15" customHeight="1" x14ac:dyDescent="0.25">
      <c r="A2" s="8"/>
      <c r="B2" s="57" t="str">
        <f>CONCATENATE("Number and percentage of public school female students ", LOWER(A7), ", by race/ethnicity, disability status, and English proficiency, by state: School Year 2015-16")</f>
        <v>Number and percentage of public school female students reported to have been harassed or bullied on the basis of race, color or national origin, by race/ethnicity, disability status, and English proficiency, by state: School Year 2015-16</v>
      </c>
      <c r="C2" s="57"/>
      <c r="D2" s="57"/>
      <c r="E2" s="57"/>
      <c r="F2" s="57"/>
      <c r="G2" s="57"/>
      <c r="H2" s="57"/>
      <c r="I2" s="57"/>
      <c r="J2" s="57"/>
      <c r="K2" s="57"/>
      <c r="L2" s="57"/>
      <c r="M2" s="57"/>
      <c r="N2" s="57"/>
      <c r="O2" s="57"/>
      <c r="P2" s="57"/>
      <c r="Q2" s="57"/>
      <c r="R2" s="57"/>
      <c r="S2" s="57"/>
      <c r="T2" s="57"/>
      <c r="U2" s="57"/>
      <c r="V2" s="57"/>
      <c r="W2" s="57"/>
    </row>
    <row r="3" spans="1:25" s="1" customFormat="1" ht="15" customHeight="1" thickBot="1" x14ac:dyDescent="0.3">
      <c r="A3" s="77">
        <f>C7</f>
        <v>8585</v>
      </c>
      <c r="B3" s="3"/>
      <c r="C3" s="4"/>
      <c r="D3" s="4"/>
      <c r="E3" s="4"/>
      <c r="F3" s="4"/>
      <c r="G3" s="4"/>
      <c r="H3" s="4"/>
      <c r="I3" s="4"/>
      <c r="J3" s="4"/>
      <c r="K3" s="4"/>
      <c r="L3" s="4"/>
      <c r="M3" s="4"/>
      <c r="N3" s="4"/>
      <c r="O3" s="4"/>
      <c r="P3" s="4"/>
      <c r="Q3" s="4"/>
      <c r="R3" s="4"/>
      <c r="S3" s="4"/>
      <c r="T3" s="4"/>
      <c r="U3" s="4"/>
      <c r="V3" s="4"/>
      <c r="W3" s="5"/>
      <c r="X3" s="4"/>
      <c r="Y3" s="4"/>
    </row>
    <row r="4" spans="1:25" s="11" customFormat="1" ht="24.95" customHeight="1" x14ac:dyDescent="0.2">
      <c r="A4" s="10"/>
      <c r="B4" s="88" t="s">
        <v>0</v>
      </c>
      <c r="C4" s="90" t="s">
        <v>11</v>
      </c>
      <c r="D4" s="92" t="s">
        <v>73</v>
      </c>
      <c r="E4" s="93"/>
      <c r="F4" s="93"/>
      <c r="G4" s="93"/>
      <c r="H4" s="93"/>
      <c r="I4" s="93"/>
      <c r="J4" s="93"/>
      <c r="K4" s="93"/>
      <c r="L4" s="93"/>
      <c r="M4" s="93"/>
      <c r="N4" s="93"/>
      <c r="O4" s="93"/>
      <c r="P4" s="93"/>
      <c r="Q4" s="94"/>
      <c r="R4" s="95" t="s">
        <v>12</v>
      </c>
      <c r="S4" s="96"/>
      <c r="T4" s="95" t="s">
        <v>13</v>
      </c>
      <c r="U4" s="96"/>
      <c r="V4" s="95" t="s">
        <v>14</v>
      </c>
      <c r="W4" s="96"/>
      <c r="X4" s="80" t="s">
        <v>18</v>
      </c>
      <c r="Y4" s="82" t="s">
        <v>15</v>
      </c>
    </row>
    <row r="5" spans="1:25" s="11" customFormat="1" ht="24.95" customHeight="1" x14ac:dyDescent="0.2">
      <c r="A5" s="10"/>
      <c r="B5" s="89"/>
      <c r="C5" s="91"/>
      <c r="D5" s="84" t="s">
        <v>1</v>
      </c>
      <c r="E5" s="85"/>
      <c r="F5" s="86" t="s">
        <v>2</v>
      </c>
      <c r="G5" s="85"/>
      <c r="H5" s="99" t="s">
        <v>3</v>
      </c>
      <c r="I5" s="85"/>
      <c r="J5" s="99" t="s">
        <v>4</v>
      </c>
      <c r="K5" s="85"/>
      <c r="L5" s="99" t="s">
        <v>5</v>
      </c>
      <c r="M5" s="85"/>
      <c r="N5" s="99" t="s">
        <v>6</v>
      </c>
      <c r="O5" s="85"/>
      <c r="P5" s="99" t="s">
        <v>7</v>
      </c>
      <c r="Q5" s="100"/>
      <c r="R5" s="97"/>
      <c r="S5" s="98"/>
      <c r="T5" s="97"/>
      <c r="U5" s="98"/>
      <c r="V5" s="97"/>
      <c r="W5" s="98"/>
      <c r="X5" s="81"/>
      <c r="Y5" s="83"/>
    </row>
    <row r="6" spans="1:25" s="11" customFormat="1" ht="15" customHeight="1" thickBot="1" x14ac:dyDescent="0.25">
      <c r="A6" s="10"/>
      <c r="B6" s="12"/>
      <c r="C6" s="50"/>
      <c r="D6" s="13" t="s">
        <v>8</v>
      </c>
      <c r="E6" s="14" t="s">
        <v>16</v>
      </c>
      <c r="F6" s="15" t="s">
        <v>8</v>
      </c>
      <c r="G6" s="14" t="s">
        <v>16</v>
      </c>
      <c r="H6" s="15" t="s">
        <v>8</v>
      </c>
      <c r="I6" s="14" t="s">
        <v>16</v>
      </c>
      <c r="J6" s="15" t="s">
        <v>8</v>
      </c>
      <c r="K6" s="14" t="s">
        <v>16</v>
      </c>
      <c r="L6" s="15" t="s">
        <v>8</v>
      </c>
      <c r="M6" s="14" t="s">
        <v>16</v>
      </c>
      <c r="N6" s="15" t="s">
        <v>8</v>
      </c>
      <c r="O6" s="14" t="s">
        <v>16</v>
      </c>
      <c r="P6" s="15" t="s">
        <v>8</v>
      </c>
      <c r="Q6" s="16" t="s">
        <v>16</v>
      </c>
      <c r="R6" s="13" t="s">
        <v>8</v>
      </c>
      <c r="S6" s="17" t="s">
        <v>74</v>
      </c>
      <c r="T6" s="13" t="s">
        <v>8</v>
      </c>
      <c r="U6" s="17" t="s">
        <v>74</v>
      </c>
      <c r="V6" s="15" t="s">
        <v>8</v>
      </c>
      <c r="W6" s="17" t="s">
        <v>9</v>
      </c>
      <c r="X6" s="18"/>
      <c r="Y6" s="19"/>
    </row>
    <row r="7" spans="1:25" s="21" customFormat="1" ht="15" customHeight="1" x14ac:dyDescent="0.2">
      <c r="A7" s="20" t="str">
        <f>Total!A7</f>
        <v>reported to have been harassed or bullied on the basis of race, color or national origin</v>
      </c>
      <c r="B7" s="58" t="s">
        <v>10</v>
      </c>
      <c r="C7" s="59">
        <f>D7+F7+H7+J7+L7+N7+P7</f>
        <v>8585</v>
      </c>
      <c r="D7" s="60">
        <v>207</v>
      </c>
      <c r="E7" s="61">
        <v>2.4112</v>
      </c>
      <c r="F7" s="62">
        <v>468</v>
      </c>
      <c r="G7" s="61">
        <v>5.4513999999999996</v>
      </c>
      <c r="H7" s="62">
        <v>1825</v>
      </c>
      <c r="I7" s="61">
        <v>21.257999999999999</v>
      </c>
      <c r="J7" s="62">
        <v>3079</v>
      </c>
      <c r="K7" s="61">
        <v>35.864899999999999</v>
      </c>
      <c r="L7" s="62">
        <v>2484</v>
      </c>
      <c r="M7" s="61">
        <v>28.934200000000001</v>
      </c>
      <c r="N7" s="63">
        <v>42</v>
      </c>
      <c r="O7" s="61">
        <v>0.48920000000000002</v>
      </c>
      <c r="P7" s="64">
        <v>480</v>
      </c>
      <c r="Q7" s="65">
        <v>5.5911</v>
      </c>
      <c r="R7" s="66">
        <v>910</v>
      </c>
      <c r="S7" s="65">
        <v>10.5999</v>
      </c>
      <c r="T7" s="66">
        <v>111</v>
      </c>
      <c r="U7" s="67">
        <v>1.2929999999999999</v>
      </c>
      <c r="V7" s="66">
        <v>556</v>
      </c>
      <c r="W7" s="67">
        <v>6.4763999999999999</v>
      </c>
      <c r="X7" s="68">
        <v>96360</v>
      </c>
      <c r="Y7" s="69">
        <v>99.561999999999998</v>
      </c>
    </row>
    <row r="8" spans="1:25" s="21" customFormat="1" ht="15" customHeight="1" x14ac:dyDescent="0.2">
      <c r="A8" s="20" t="s">
        <v>17</v>
      </c>
      <c r="B8" s="22" t="s">
        <v>21</v>
      </c>
      <c r="C8" s="23">
        <f t="shared" ref="C8:C58" si="0">D8+F8+H8+J8+L8+N8+P8</f>
        <v>167</v>
      </c>
      <c r="D8" s="24">
        <v>0</v>
      </c>
      <c r="E8" s="25">
        <v>0</v>
      </c>
      <c r="F8" s="26">
        <v>1</v>
      </c>
      <c r="G8" s="25">
        <v>0.5988</v>
      </c>
      <c r="H8" s="32">
        <v>14</v>
      </c>
      <c r="I8" s="25">
        <v>8.3832000000000004</v>
      </c>
      <c r="J8" s="26">
        <v>105</v>
      </c>
      <c r="K8" s="25">
        <v>62.874299999999998</v>
      </c>
      <c r="L8" s="26">
        <v>44</v>
      </c>
      <c r="M8" s="25">
        <v>26.347300000000001</v>
      </c>
      <c r="N8" s="26">
        <v>0</v>
      </c>
      <c r="O8" s="25">
        <v>0</v>
      </c>
      <c r="P8" s="34">
        <v>3</v>
      </c>
      <c r="Q8" s="28">
        <v>1.7964</v>
      </c>
      <c r="R8" s="24">
        <v>22</v>
      </c>
      <c r="S8" s="28">
        <v>13.1737</v>
      </c>
      <c r="T8" s="33">
        <v>1</v>
      </c>
      <c r="U8" s="29">
        <v>0.5988</v>
      </c>
      <c r="V8" s="33">
        <v>11</v>
      </c>
      <c r="W8" s="29">
        <v>6.5868000000000002</v>
      </c>
      <c r="X8" s="30">
        <v>1400</v>
      </c>
      <c r="Y8" s="31">
        <v>100</v>
      </c>
    </row>
    <row r="9" spans="1:25" s="21" customFormat="1" ht="15" customHeight="1" x14ac:dyDescent="0.2">
      <c r="A9" s="20" t="s">
        <v>17</v>
      </c>
      <c r="B9" s="70" t="s">
        <v>20</v>
      </c>
      <c r="C9" s="59">
        <f t="shared" si="0"/>
        <v>8</v>
      </c>
      <c r="D9" s="60">
        <v>5</v>
      </c>
      <c r="E9" s="61">
        <v>62.5</v>
      </c>
      <c r="F9" s="62">
        <v>0</v>
      </c>
      <c r="G9" s="61">
        <v>0</v>
      </c>
      <c r="H9" s="62">
        <v>0</v>
      </c>
      <c r="I9" s="61">
        <v>0</v>
      </c>
      <c r="J9" s="63">
        <v>1</v>
      </c>
      <c r="K9" s="61">
        <v>12.5</v>
      </c>
      <c r="L9" s="63">
        <v>0</v>
      </c>
      <c r="M9" s="61">
        <v>0</v>
      </c>
      <c r="N9" s="62">
        <v>0</v>
      </c>
      <c r="O9" s="61">
        <v>0</v>
      </c>
      <c r="P9" s="71">
        <v>2</v>
      </c>
      <c r="Q9" s="65">
        <v>25</v>
      </c>
      <c r="R9" s="72">
        <v>1</v>
      </c>
      <c r="S9" s="65">
        <v>12.5</v>
      </c>
      <c r="T9" s="72">
        <v>0</v>
      </c>
      <c r="U9" s="67">
        <v>0</v>
      </c>
      <c r="V9" s="72">
        <v>0</v>
      </c>
      <c r="W9" s="67">
        <v>0</v>
      </c>
      <c r="X9" s="68">
        <v>503</v>
      </c>
      <c r="Y9" s="69">
        <v>100</v>
      </c>
    </row>
    <row r="10" spans="1:25" s="21" customFormat="1" ht="15" customHeight="1" x14ac:dyDescent="0.2">
      <c r="A10" s="20" t="s">
        <v>17</v>
      </c>
      <c r="B10" s="22" t="s">
        <v>23</v>
      </c>
      <c r="C10" s="23">
        <f t="shared" si="0"/>
        <v>189</v>
      </c>
      <c r="D10" s="33">
        <v>16</v>
      </c>
      <c r="E10" s="25">
        <v>8.4656000000000002</v>
      </c>
      <c r="F10" s="26">
        <v>0</v>
      </c>
      <c r="G10" s="25">
        <v>0</v>
      </c>
      <c r="H10" s="32">
        <v>73</v>
      </c>
      <c r="I10" s="25">
        <v>38.624299999999998</v>
      </c>
      <c r="J10" s="26">
        <v>37</v>
      </c>
      <c r="K10" s="25">
        <v>19.576699999999999</v>
      </c>
      <c r="L10" s="32">
        <v>57</v>
      </c>
      <c r="M10" s="25">
        <v>30.1587</v>
      </c>
      <c r="N10" s="32">
        <v>1</v>
      </c>
      <c r="O10" s="25">
        <v>0.52910000000000001</v>
      </c>
      <c r="P10" s="27">
        <v>5</v>
      </c>
      <c r="Q10" s="28">
        <v>2.6455000000000002</v>
      </c>
      <c r="R10" s="33">
        <v>7</v>
      </c>
      <c r="S10" s="28">
        <v>3.7037</v>
      </c>
      <c r="T10" s="33">
        <v>0</v>
      </c>
      <c r="U10" s="29">
        <v>0</v>
      </c>
      <c r="V10" s="33">
        <v>2</v>
      </c>
      <c r="W10" s="29">
        <v>1.0582</v>
      </c>
      <c r="X10" s="30">
        <v>1977</v>
      </c>
      <c r="Y10" s="31">
        <v>99.697000000000003</v>
      </c>
    </row>
    <row r="11" spans="1:25" s="21" customFormat="1" ht="15" customHeight="1" x14ac:dyDescent="0.2">
      <c r="A11" s="20" t="s">
        <v>17</v>
      </c>
      <c r="B11" s="70" t="s">
        <v>22</v>
      </c>
      <c r="C11" s="59">
        <f t="shared" si="0"/>
        <v>172</v>
      </c>
      <c r="D11" s="60">
        <v>0</v>
      </c>
      <c r="E11" s="61">
        <v>0</v>
      </c>
      <c r="F11" s="63">
        <v>1</v>
      </c>
      <c r="G11" s="61">
        <v>0.58140000000000003</v>
      </c>
      <c r="H11" s="62">
        <v>26</v>
      </c>
      <c r="I11" s="61">
        <v>15.116300000000001</v>
      </c>
      <c r="J11" s="62">
        <v>74</v>
      </c>
      <c r="K11" s="61">
        <v>43.023299999999999</v>
      </c>
      <c r="L11" s="62">
        <v>60</v>
      </c>
      <c r="M11" s="61">
        <v>34.883699999999997</v>
      </c>
      <c r="N11" s="62">
        <v>0</v>
      </c>
      <c r="O11" s="61">
        <v>0</v>
      </c>
      <c r="P11" s="71">
        <v>11</v>
      </c>
      <c r="Q11" s="65">
        <v>6.3952999999999998</v>
      </c>
      <c r="R11" s="72">
        <v>8</v>
      </c>
      <c r="S11" s="65">
        <v>4.6512000000000002</v>
      </c>
      <c r="T11" s="60">
        <v>3</v>
      </c>
      <c r="U11" s="67">
        <v>1.7442</v>
      </c>
      <c r="V11" s="60">
        <v>15</v>
      </c>
      <c r="W11" s="67">
        <v>8.7209000000000003</v>
      </c>
      <c r="X11" s="68">
        <v>1092</v>
      </c>
      <c r="Y11" s="69">
        <v>99.816999999999993</v>
      </c>
    </row>
    <row r="12" spans="1:25" s="21" customFormat="1" ht="15" customHeight="1" x14ac:dyDescent="0.2">
      <c r="A12" s="20" t="s">
        <v>17</v>
      </c>
      <c r="B12" s="22" t="s">
        <v>24</v>
      </c>
      <c r="C12" s="23">
        <f t="shared" si="0"/>
        <v>788</v>
      </c>
      <c r="D12" s="24">
        <v>10</v>
      </c>
      <c r="E12" s="25">
        <v>1.2689999999999999</v>
      </c>
      <c r="F12" s="32">
        <v>61</v>
      </c>
      <c r="G12" s="25">
        <v>7.7411000000000003</v>
      </c>
      <c r="H12" s="26">
        <v>320</v>
      </c>
      <c r="I12" s="25">
        <v>40.609099999999998</v>
      </c>
      <c r="J12" s="26">
        <v>170</v>
      </c>
      <c r="K12" s="25">
        <v>21.573599999999999</v>
      </c>
      <c r="L12" s="26">
        <v>179</v>
      </c>
      <c r="M12" s="25">
        <v>22.715699999999998</v>
      </c>
      <c r="N12" s="32">
        <v>7</v>
      </c>
      <c r="O12" s="25">
        <v>0.88829999999999998</v>
      </c>
      <c r="P12" s="34">
        <v>41</v>
      </c>
      <c r="Q12" s="28">
        <v>5.2030000000000003</v>
      </c>
      <c r="R12" s="33">
        <v>84</v>
      </c>
      <c r="S12" s="28">
        <v>10.6599</v>
      </c>
      <c r="T12" s="24">
        <v>8</v>
      </c>
      <c r="U12" s="29">
        <v>1.0152000000000001</v>
      </c>
      <c r="V12" s="24">
        <v>111</v>
      </c>
      <c r="W12" s="29">
        <v>14.0863</v>
      </c>
      <c r="X12" s="30">
        <v>10138</v>
      </c>
      <c r="Y12" s="31">
        <v>99.644999999999996</v>
      </c>
    </row>
    <row r="13" spans="1:25" s="21" customFormat="1" ht="15" customHeight="1" x14ac:dyDescent="0.2">
      <c r="A13" s="20" t="s">
        <v>17</v>
      </c>
      <c r="B13" s="70" t="s">
        <v>25</v>
      </c>
      <c r="C13" s="59">
        <f t="shared" si="0"/>
        <v>83</v>
      </c>
      <c r="D13" s="60">
        <v>2</v>
      </c>
      <c r="E13" s="61">
        <v>2.4096000000000002</v>
      </c>
      <c r="F13" s="63">
        <v>1</v>
      </c>
      <c r="G13" s="61">
        <v>1.2048000000000001</v>
      </c>
      <c r="H13" s="62">
        <v>31</v>
      </c>
      <c r="I13" s="61">
        <v>37.349400000000003</v>
      </c>
      <c r="J13" s="63">
        <v>24</v>
      </c>
      <c r="K13" s="61">
        <v>28.915700000000001</v>
      </c>
      <c r="L13" s="62">
        <v>19</v>
      </c>
      <c r="M13" s="61">
        <v>22.8916</v>
      </c>
      <c r="N13" s="62">
        <v>1</v>
      </c>
      <c r="O13" s="61">
        <v>1.2048000000000001</v>
      </c>
      <c r="P13" s="64">
        <v>5</v>
      </c>
      <c r="Q13" s="65">
        <v>6.0240999999999998</v>
      </c>
      <c r="R13" s="60">
        <v>6</v>
      </c>
      <c r="S13" s="65">
        <v>7.2289000000000003</v>
      </c>
      <c r="T13" s="72">
        <v>0</v>
      </c>
      <c r="U13" s="67">
        <v>0</v>
      </c>
      <c r="V13" s="72">
        <v>15</v>
      </c>
      <c r="W13" s="67">
        <v>18.072299999999998</v>
      </c>
      <c r="X13" s="68">
        <v>1868</v>
      </c>
      <c r="Y13" s="69">
        <v>89.614999999999995</v>
      </c>
    </row>
    <row r="14" spans="1:25" s="21" customFormat="1" ht="15" customHeight="1" x14ac:dyDescent="0.2">
      <c r="A14" s="20" t="s">
        <v>17</v>
      </c>
      <c r="B14" s="22" t="s">
        <v>26</v>
      </c>
      <c r="C14" s="35">
        <f t="shared" si="0"/>
        <v>72</v>
      </c>
      <c r="D14" s="24">
        <v>0</v>
      </c>
      <c r="E14" s="25">
        <v>0</v>
      </c>
      <c r="F14" s="26">
        <v>6</v>
      </c>
      <c r="G14" s="25">
        <v>8.3332999999999995</v>
      </c>
      <c r="H14" s="32">
        <v>18</v>
      </c>
      <c r="I14" s="25">
        <v>25</v>
      </c>
      <c r="J14" s="32">
        <v>23</v>
      </c>
      <c r="K14" s="25">
        <v>31.944400000000002</v>
      </c>
      <c r="L14" s="32">
        <v>22</v>
      </c>
      <c r="M14" s="25">
        <v>30.555599999999998</v>
      </c>
      <c r="N14" s="26">
        <v>0</v>
      </c>
      <c r="O14" s="25">
        <v>0</v>
      </c>
      <c r="P14" s="27">
        <v>3</v>
      </c>
      <c r="Q14" s="28">
        <v>4.1666999999999996</v>
      </c>
      <c r="R14" s="33">
        <v>8</v>
      </c>
      <c r="S14" s="28">
        <v>11.1111</v>
      </c>
      <c r="T14" s="24">
        <v>3</v>
      </c>
      <c r="U14" s="29">
        <v>4.1666999999999996</v>
      </c>
      <c r="V14" s="24">
        <v>1</v>
      </c>
      <c r="W14" s="29">
        <v>1.3889</v>
      </c>
      <c r="X14" s="30">
        <v>1238</v>
      </c>
      <c r="Y14" s="31">
        <v>100</v>
      </c>
    </row>
    <row r="15" spans="1:25" s="21" customFormat="1" ht="15" customHeight="1" x14ac:dyDescent="0.2">
      <c r="A15" s="20" t="s">
        <v>17</v>
      </c>
      <c r="B15" s="70" t="s">
        <v>28</v>
      </c>
      <c r="C15" s="73">
        <f t="shared" si="0"/>
        <v>27</v>
      </c>
      <c r="D15" s="60">
        <v>0</v>
      </c>
      <c r="E15" s="61">
        <v>0</v>
      </c>
      <c r="F15" s="62">
        <v>0</v>
      </c>
      <c r="G15" s="61">
        <v>0</v>
      </c>
      <c r="H15" s="62">
        <v>4</v>
      </c>
      <c r="I15" s="61">
        <v>14.8148</v>
      </c>
      <c r="J15" s="63">
        <v>10</v>
      </c>
      <c r="K15" s="61">
        <v>37.036999999999999</v>
      </c>
      <c r="L15" s="62">
        <v>12</v>
      </c>
      <c r="M15" s="61">
        <v>44.444400000000002</v>
      </c>
      <c r="N15" s="63">
        <v>0</v>
      </c>
      <c r="O15" s="61">
        <v>0</v>
      </c>
      <c r="P15" s="64">
        <v>1</v>
      </c>
      <c r="Q15" s="65">
        <v>3.7037</v>
      </c>
      <c r="R15" s="72">
        <v>3</v>
      </c>
      <c r="S15" s="65">
        <v>11.1111</v>
      </c>
      <c r="T15" s="60">
        <v>0</v>
      </c>
      <c r="U15" s="67">
        <v>0</v>
      </c>
      <c r="V15" s="60">
        <v>0</v>
      </c>
      <c r="W15" s="67">
        <v>0</v>
      </c>
      <c r="X15" s="68">
        <v>235</v>
      </c>
      <c r="Y15" s="69">
        <v>100</v>
      </c>
    </row>
    <row r="16" spans="1:25" s="21" customFormat="1" ht="15" customHeight="1" x14ac:dyDescent="0.2">
      <c r="A16" s="20" t="s">
        <v>17</v>
      </c>
      <c r="B16" s="22" t="s">
        <v>27</v>
      </c>
      <c r="C16" s="35">
        <f t="shared" si="0"/>
        <v>20</v>
      </c>
      <c r="D16" s="33">
        <v>0</v>
      </c>
      <c r="E16" s="25">
        <v>0</v>
      </c>
      <c r="F16" s="32">
        <v>1</v>
      </c>
      <c r="G16" s="25">
        <v>5</v>
      </c>
      <c r="H16" s="26">
        <v>4</v>
      </c>
      <c r="I16" s="25">
        <v>20</v>
      </c>
      <c r="J16" s="32">
        <v>15</v>
      </c>
      <c r="K16" s="25">
        <v>75</v>
      </c>
      <c r="L16" s="26">
        <v>0</v>
      </c>
      <c r="M16" s="25">
        <v>0</v>
      </c>
      <c r="N16" s="32">
        <v>0</v>
      </c>
      <c r="O16" s="25">
        <v>0</v>
      </c>
      <c r="P16" s="27">
        <v>0</v>
      </c>
      <c r="Q16" s="28">
        <v>0</v>
      </c>
      <c r="R16" s="24">
        <v>3</v>
      </c>
      <c r="S16" s="28">
        <v>15</v>
      </c>
      <c r="T16" s="24">
        <v>1</v>
      </c>
      <c r="U16" s="29">
        <v>5</v>
      </c>
      <c r="V16" s="24">
        <v>1</v>
      </c>
      <c r="W16" s="29">
        <v>5</v>
      </c>
      <c r="X16" s="30">
        <v>221</v>
      </c>
      <c r="Y16" s="31">
        <v>100</v>
      </c>
    </row>
    <row r="17" spans="1:25" s="21" customFormat="1" ht="15" customHeight="1" x14ac:dyDescent="0.2">
      <c r="A17" s="20" t="s">
        <v>17</v>
      </c>
      <c r="B17" s="70" t="s">
        <v>29</v>
      </c>
      <c r="C17" s="59">
        <f t="shared" si="0"/>
        <v>5</v>
      </c>
      <c r="D17" s="60">
        <v>0</v>
      </c>
      <c r="E17" s="61">
        <v>0</v>
      </c>
      <c r="F17" s="63">
        <v>0</v>
      </c>
      <c r="G17" s="61">
        <v>0</v>
      </c>
      <c r="H17" s="62">
        <v>0</v>
      </c>
      <c r="I17" s="61">
        <v>0</v>
      </c>
      <c r="J17" s="63">
        <v>4</v>
      </c>
      <c r="K17" s="61">
        <v>80</v>
      </c>
      <c r="L17" s="63">
        <v>1</v>
      </c>
      <c r="M17" s="61">
        <v>20</v>
      </c>
      <c r="N17" s="63">
        <v>0</v>
      </c>
      <c r="O17" s="61">
        <v>0</v>
      </c>
      <c r="P17" s="71">
        <v>0</v>
      </c>
      <c r="Q17" s="65">
        <v>0</v>
      </c>
      <c r="R17" s="60">
        <v>0</v>
      </c>
      <c r="S17" s="65">
        <v>0</v>
      </c>
      <c r="T17" s="60">
        <v>0</v>
      </c>
      <c r="U17" s="67">
        <v>0</v>
      </c>
      <c r="V17" s="60">
        <v>0</v>
      </c>
      <c r="W17" s="67">
        <v>0</v>
      </c>
      <c r="X17" s="68">
        <v>3952</v>
      </c>
      <c r="Y17" s="69">
        <v>100</v>
      </c>
    </row>
    <row r="18" spans="1:25" s="21" customFormat="1" ht="15" customHeight="1" x14ac:dyDescent="0.2">
      <c r="A18" s="20" t="s">
        <v>17</v>
      </c>
      <c r="B18" s="22" t="s">
        <v>30</v>
      </c>
      <c r="C18" s="23">
        <f t="shared" si="0"/>
        <v>137</v>
      </c>
      <c r="D18" s="33">
        <v>0</v>
      </c>
      <c r="E18" s="25">
        <v>0</v>
      </c>
      <c r="F18" s="26">
        <v>6</v>
      </c>
      <c r="G18" s="25">
        <v>4.3795999999999999</v>
      </c>
      <c r="H18" s="26">
        <v>20</v>
      </c>
      <c r="I18" s="25">
        <v>14.5985</v>
      </c>
      <c r="J18" s="26">
        <v>66</v>
      </c>
      <c r="K18" s="25">
        <v>48.175199999999997</v>
      </c>
      <c r="L18" s="26">
        <v>40</v>
      </c>
      <c r="M18" s="25">
        <v>29.197099999999999</v>
      </c>
      <c r="N18" s="26">
        <v>0</v>
      </c>
      <c r="O18" s="25">
        <v>0</v>
      </c>
      <c r="P18" s="27">
        <v>5</v>
      </c>
      <c r="Q18" s="28">
        <v>3.6496</v>
      </c>
      <c r="R18" s="33">
        <v>5</v>
      </c>
      <c r="S18" s="28">
        <v>3.6496</v>
      </c>
      <c r="T18" s="24">
        <v>1</v>
      </c>
      <c r="U18" s="29">
        <v>0.72989999999999999</v>
      </c>
      <c r="V18" s="24">
        <v>4</v>
      </c>
      <c r="W18" s="29">
        <v>2.9197000000000002</v>
      </c>
      <c r="X18" s="30">
        <v>2407</v>
      </c>
      <c r="Y18" s="31">
        <v>100</v>
      </c>
    </row>
    <row r="19" spans="1:25" s="21" customFormat="1" ht="15" customHeight="1" x14ac:dyDescent="0.2">
      <c r="A19" s="20" t="s">
        <v>17</v>
      </c>
      <c r="B19" s="70" t="s">
        <v>31</v>
      </c>
      <c r="C19" s="59">
        <f t="shared" si="0"/>
        <v>30</v>
      </c>
      <c r="D19" s="60">
        <v>0</v>
      </c>
      <c r="E19" s="61">
        <v>0</v>
      </c>
      <c r="F19" s="62">
        <v>1</v>
      </c>
      <c r="G19" s="61">
        <v>3.3332999999999999</v>
      </c>
      <c r="H19" s="62">
        <v>5</v>
      </c>
      <c r="I19" s="61">
        <v>16.666699999999999</v>
      </c>
      <c r="J19" s="62">
        <v>4</v>
      </c>
      <c r="K19" s="61">
        <v>13.333299999999999</v>
      </c>
      <c r="L19" s="62">
        <v>5</v>
      </c>
      <c r="M19" s="61">
        <v>16.666699999999999</v>
      </c>
      <c r="N19" s="62">
        <v>14</v>
      </c>
      <c r="O19" s="61">
        <v>46.666699999999999</v>
      </c>
      <c r="P19" s="64">
        <v>1</v>
      </c>
      <c r="Q19" s="65">
        <v>3.3332999999999999</v>
      </c>
      <c r="R19" s="60">
        <v>6</v>
      </c>
      <c r="S19" s="65">
        <v>20</v>
      </c>
      <c r="T19" s="60">
        <v>0</v>
      </c>
      <c r="U19" s="67">
        <v>0</v>
      </c>
      <c r="V19" s="60">
        <v>6</v>
      </c>
      <c r="W19" s="67">
        <v>20</v>
      </c>
      <c r="X19" s="68">
        <v>290</v>
      </c>
      <c r="Y19" s="69">
        <v>100</v>
      </c>
    </row>
    <row r="20" spans="1:25" s="21" customFormat="1" ht="15" customHeight="1" x14ac:dyDescent="0.2">
      <c r="A20" s="20" t="s">
        <v>17</v>
      </c>
      <c r="B20" s="22" t="s">
        <v>33</v>
      </c>
      <c r="C20" s="35">
        <f t="shared" si="0"/>
        <v>132</v>
      </c>
      <c r="D20" s="33">
        <v>4</v>
      </c>
      <c r="E20" s="25">
        <v>3.0303</v>
      </c>
      <c r="F20" s="32">
        <v>0</v>
      </c>
      <c r="G20" s="25">
        <v>0</v>
      </c>
      <c r="H20" s="26">
        <v>42</v>
      </c>
      <c r="I20" s="25">
        <v>31.818200000000001</v>
      </c>
      <c r="J20" s="32">
        <v>10</v>
      </c>
      <c r="K20" s="25">
        <v>7.5758000000000001</v>
      </c>
      <c r="L20" s="32">
        <v>66</v>
      </c>
      <c r="M20" s="25">
        <v>50</v>
      </c>
      <c r="N20" s="32">
        <v>2</v>
      </c>
      <c r="O20" s="25">
        <v>1.5152000000000001</v>
      </c>
      <c r="P20" s="27">
        <v>8</v>
      </c>
      <c r="Q20" s="28">
        <v>6.0606</v>
      </c>
      <c r="R20" s="33">
        <v>27</v>
      </c>
      <c r="S20" s="28">
        <v>20.454499999999999</v>
      </c>
      <c r="T20" s="24">
        <v>1</v>
      </c>
      <c r="U20" s="29">
        <v>0.75760000000000005</v>
      </c>
      <c r="V20" s="24">
        <v>7</v>
      </c>
      <c r="W20" s="29">
        <v>5.3029999999999999</v>
      </c>
      <c r="X20" s="30">
        <v>720</v>
      </c>
      <c r="Y20" s="31">
        <v>100</v>
      </c>
    </row>
    <row r="21" spans="1:25" s="21" customFormat="1" ht="15" customHeight="1" x14ac:dyDescent="0.2">
      <c r="A21" s="20" t="s">
        <v>17</v>
      </c>
      <c r="B21" s="70" t="s">
        <v>34</v>
      </c>
      <c r="C21" s="59">
        <f t="shared" si="0"/>
        <v>427</v>
      </c>
      <c r="D21" s="72">
        <v>0</v>
      </c>
      <c r="E21" s="61">
        <v>0</v>
      </c>
      <c r="F21" s="62">
        <v>17</v>
      </c>
      <c r="G21" s="61">
        <v>3.9813000000000001</v>
      </c>
      <c r="H21" s="63">
        <v>87</v>
      </c>
      <c r="I21" s="61">
        <v>20.374700000000001</v>
      </c>
      <c r="J21" s="62">
        <v>159</v>
      </c>
      <c r="K21" s="61">
        <v>37.236499999999999</v>
      </c>
      <c r="L21" s="62">
        <v>130</v>
      </c>
      <c r="M21" s="61">
        <v>30.445</v>
      </c>
      <c r="N21" s="62">
        <v>0</v>
      </c>
      <c r="O21" s="61">
        <v>0</v>
      </c>
      <c r="P21" s="71">
        <v>34</v>
      </c>
      <c r="Q21" s="65">
        <v>7.9625000000000004</v>
      </c>
      <c r="R21" s="60">
        <v>33</v>
      </c>
      <c r="S21" s="65">
        <v>7.7282999999999999</v>
      </c>
      <c r="T21" s="72">
        <v>4</v>
      </c>
      <c r="U21" s="67">
        <v>0.93679999999999997</v>
      </c>
      <c r="V21" s="72">
        <v>18</v>
      </c>
      <c r="W21" s="67">
        <v>4.2154999999999996</v>
      </c>
      <c r="X21" s="68">
        <v>4081</v>
      </c>
      <c r="Y21" s="69">
        <v>99.706000000000003</v>
      </c>
    </row>
    <row r="22" spans="1:25" s="21" customFormat="1" ht="15" customHeight="1" x14ac:dyDescent="0.2">
      <c r="A22" s="20" t="s">
        <v>17</v>
      </c>
      <c r="B22" s="22" t="s">
        <v>35</v>
      </c>
      <c r="C22" s="23">
        <f t="shared" si="0"/>
        <v>139</v>
      </c>
      <c r="D22" s="24">
        <v>1</v>
      </c>
      <c r="E22" s="25">
        <v>0.71940000000000004</v>
      </c>
      <c r="F22" s="32">
        <v>2</v>
      </c>
      <c r="G22" s="25">
        <v>1.4388000000000001</v>
      </c>
      <c r="H22" s="32">
        <v>25</v>
      </c>
      <c r="I22" s="25">
        <v>17.985600000000002</v>
      </c>
      <c r="J22" s="26">
        <v>47</v>
      </c>
      <c r="K22" s="25">
        <v>33.812899999999999</v>
      </c>
      <c r="L22" s="26">
        <v>49</v>
      </c>
      <c r="M22" s="25">
        <v>35.251800000000003</v>
      </c>
      <c r="N22" s="26">
        <v>0</v>
      </c>
      <c r="O22" s="25">
        <v>0</v>
      </c>
      <c r="P22" s="34">
        <v>15</v>
      </c>
      <c r="Q22" s="28">
        <v>10.791399999999999</v>
      </c>
      <c r="R22" s="33">
        <v>8</v>
      </c>
      <c r="S22" s="28">
        <v>5.7553999999999998</v>
      </c>
      <c r="T22" s="33">
        <v>2</v>
      </c>
      <c r="U22" s="29">
        <v>1.4388000000000001</v>
      </c>
      <c r="V22" s="33">
        <v>6</v>
      </c>
      <c r="W22" s="29">
        <v>4.3164999999999996</v>
      </c>
      <c r="X22" s="30">
        <v>1879</v>
      </c>
      <c r="Y22" s="31">
        <v>100</v>
      </c>
    </row>
    <row r="23" spans="1:25" s="21" customFormat="1" ht="15" customHeight="1" x14ac:dyDescent="0.2">
      <c r="A23" s="20" t="s">
        <v>17</v>
      </c>
      <c r="B23" s="70" t="s">
        <v>32</v>
      </c>
      <c r="C23" s="59">
        <f t="shared" si="0"/>
        <v>92</v>
      </c>
      <c r="D23" s="60">
        <v>1</v>
      </c>
      <c r="E23" s="61">
        <v>1.087</v>
      </c>
      <c r="F23" s="62">
        <v>5</v>
      </c>
      <c r="G23" s="61">
        <v>5.4348000000000001</v>
      </c>
      <c r="H23" s="62">
        <v>23</v>
      </c>
      <c r="I23" s="61">
        <v>25</v>
      </c>
      <c r="J23" s="62">
        <v>23</v>
      </c>
      <c r="K23" s="61">
        <v>25</v>
      </c>
      <c r="L23" s="62">
        <v>27</v>
      </c>
      <c r="M23" s="61">
        <v>29.347799999999999</v>
      </c>
      <c r="N23" s="62">
        <v>0</v>
      </c>
      <c r="O23" s="61">
        <v>0</v>
      </c>
      <c r="P23" s="71">
        <v>13</v>
      </c>
      <c r="Q23" s="65">
        <v>14.1304</v>
      </c>
      <c r="R23" s="72">
        <v>3</v>
      </c>
      <c r="S23" s="65">
        <v>3.2608999999999999</v>
      </c>
      <c r="T23" s="60">
        <v>1</v>
      </c>
      <c r="U23" s="67">
        <v>1.087</v>
      </c>
      <c r="V23" s="60">
        <v>9</v>
      </c>
      <c r="W23" s="67">
        <v>9.7826000000000004</v>
      </c>
      <c r="X23" s="68">
        <v>1365</v>
      </c>
      <c r="Y23" s="69">
        <v>100</v>
      </c>
    </row>
    <row r="24" spans="1:25" s="21" customFormat="1" ht="15" customHeight="1" x14ac:dyDescent="0.2">
      <c r="A24" s="20" t="s">
        <v>17</v>
      </c>
      <c r="B24" s="22" t="s">
        <v>36</v>
      </c>
      <c r="C24" s="23">
        <f t="shared" si="0"/>
        <v>90</v>
      </c>
      <c r="D24" s="33">
        <v>2</v>
      </c>
      <c r="E24" s="25">
        <v>2.2222</v>
      </c>
      <c r="F24" s="26">
        <v>6</v>
      </c>
      <c r="G24" s="25">
        <v>6.6666999999999996</v>
      </c>
      <c r="H24" s="32">
        <v>17</v>
      </c>
      <c r="I24" s="25">
        <v>18.8889</v>
      </c>
      <c r="J24" s="26">
        <v>29</v>
      </c>
      <c r="K24" s="25">
        <v>32.222200000000001</v>
      </c>
      <c r="L24" s="26">
        <v>26</v>
      </c>
      <c r="M24" s="25">
        <v>28.8889</v>
      </c>
      <c r="N24" s="26">
        <v>0</v>
      </c>
      <c r="O24" s="25">
        <v>0</v>
      </c>
      <c r="P24" s="34">
        <v>10</v>
      </c>
      <c r="Q24" s="28">
        <v>11.1111</v>
      </c>
      <c r="R24" s="33">
        <v>7</v>
      </c>
      <c r="S24" s="28">
        <v>7.7778</v>
      </c>
      <c r="T24" s="24">
        <v>0</v>
      </c>
      <c r="U24" s="29">
        <v>0</v>
      </c>
      <c r="V24" s="24">
        <v>3</v>
      </c>
      <c r="W24" s="29">
        <v>3.3332999999999999</v>
      </c>
      <c r="X24" s="30">
        <v>1356</v>
      </c>
      <c r="Y24" s="31">
        <v>100</v>
      </c>
    </row>
    <row r="25" spans="1:25" s="21" customFormat="1" ht="15" customHeight="1" x14ac:dyDescent="0.2">
      <c r="A25" s="20" t="s">
        <v>17</v>
      </c>
      <c r="B25" s="70" t="s">
        <v>37</v>
      </c>
      <c r="C25" s="73">
        <f t="shared" si="0"/>
        <v>78</v>
      </c>
      <c r="D25" s="60">
        <v>0</v>
      </c>
      <c r="E25" s="61">
        <v>0</v>
      </c>
      <c r="F25" s="62">
        <v>1</v>
      </c>
      <c r="G25" s="61">
        <v>1.2821</v>
      </c>
      <c r="H25" s="62">
        <v>9</v>
      </c>
      <c r="I25" s="61">
        <v>11.538500000000001</v>
      </c>
      <c r="J25" s="62">
        <v>45</v>
      </c>
      <c r="K25" s="61">
        <v>57.692300000000003</v>
      </c>
      <c r="L25" s="63">
        <v>20</v>
      </c>
      <c r="M25" s="61">
        <v>25.640999999999998</v>
      </c>
      <c r="N25" s="62">
        <v>0</v>
      </c>
      <c r="O25" s="61">
        <v>0</v>
      </c>
      <c r="P25" s="71">
        <v>3</v>
      </c>
      <c r="Q25" s="65">
        <v>3.8462000000000001</v>
      </c>
      <c r="R25" s="60">
        <v>7</v>
      </c>
      <c r="S25" s="65">
        <v>8.9743999999999993</v>
      </c>
      <c r="T25" s="60">
        <v>0</v>
      </c>
      <c r="U25" s="67">
        <v>0</v>
      </c>
      <c r="V25" s="60">
        <v>8</v>
      </c>
      <c r="W25" s="67">
        <v>10.256399999999999</v>
      </c>
      <c r="X25" s="68">
        <v>1407</v>
      </c>
      <c r="Y25" s="69">
        <v>100</v>
      </c>
    </row>
    <row r="26" spans="1:25" s="21" customFormat="1" ht="15" customHeight="1" x14ac:dyDescent="0.2">
      <c r="A26" s="20" t="s">
        <v>17</v>
      </c>
      <c r="B26" s="22" t="s">
        <v>38</v>
      </c>
      <c r="C26" s="23">
        <f t="shared" si="0"/>
        <v>48</v>
      </c>
      <c r="D26" s="24">
        <v>0</v>
      </c>
      <c r="E26" s="25">
        <v>0</v>
      </c>
      <c r="F26" s="32">
        <v>3</v>
      </c>
      <c r="G26" s="25">
        <v>6.25</v>
      </c>
      <c r="H26" s="32">
        <v>6</v>
      </c>
      <c r="I26" s="25">
        <v>12.5</v>
      </c>
      <c r="J26" s="26">
        <v>31</v>
      </c>
      <c r="K26" s="25">
        <v>64.583299999999994</v>
      </c>
      <c r="L26" s="26">
        <v>7</v>
      </c>
      <c r="M26" s="25">
        <v>14.583299999999999</v>
      </c>
      <c r="N26" s="32">
        <v>0</v>
      </c>
      <c r="O26" s="25">
        <v>0</v>
      </c>
      <c r="P26" s="34">
        <v>1</v>
      </c>
      <c r="Q26" s="28">
        <v>2.0832999999999999</v>
      </c>
      <c r="R26" s="24">
        <v>5</v>
      </c>
      <c r="S26" s="28">
        <v>10.416700000000001</v>
      </c>
      <c r="T26" s="24">
        <v>4</v>
      </c>
      <c r="U26" s="29">
        <v>8.3332999999999995</v>
      </c>
      <c r="V26" s="24">
        <v>6</v>
      </c>
      <c r="W26" s="29">
        <v>12.5</v>
      </c>
      <c r="X26" s="30">
        <v>1367</v>
      </c>
      <c r="Y26" s="31">
        <v>100</v>
      </c>
    </row>
    <row r="27" spans="1:25" s="21" customFormat="1" ht="15" customHeight="1" x14ac:dyDescent="0.2">
      <c r="A27" s="20" t="s">
        <v>17</v>
      </c>
      <c r="B27" s="70" t="s">
        <v>41</v>
      </c>
      <c r="C27" s="73">
        <f t="shared" si="0"/>
        <v>45</v>
      </c>
      <c r="D27" s="72">
        <v>2</v>
      </c>
      <c r="E27" s="61">
        <v>4.4443999999999999</v>
      </c>
      <c r="F27" s="62">
        <v>1</v>
      </c>
      <c r="G27" s="61">
        <v>2.2222</v>
      </c>
      <c r="H27" s="62">
        <v>3</v>
      </c>
      <c r="I27" s="61">
        <v>6.6666999999999996</v>
      </c>
      <c r="J27" s="62">
        <v>14</v>
      </c>
      <c r="K27" s="61">
        <v>31.1111</v>
      </c>
      <c r="L27" s="63">
        <v>21</v>
      </c>
      <c r="M27" s="61">
        <v>46.666699999999999</v>
      </c>
      <c r="N27" s="62">
        <v>0</v>
      </c>
      <c r="O27" s="61">
        <v>0</v>
      </c>
      <c r="P27" s="71">
        <v>4</v>
      </c>
      <c r="Q27" s="65">
        <v>8.8888999999999996</v>
      </c>
      <c r="R27" s="72">
        <v>4</v>
      </c>
      <c r="S27" s="65">
        <v>8.8888999999999996</v>
      </c>
      <c r="T27" s="60">
        <v>0</v>
      </c>
      <c r="U27" s="67">
        <v>0</v>
      </c>
      <c r="V27" s="60">
        <v>3</v>
      </c>
      <c r="W27" s="67">
        <v>6.6666999999999996</v>
      </c>
      <c r="X27" s="68">
        <v>589</v>
      </c>
      <c r="Y27" s="69">
        <v>100</v>
      </c>
    </row>
    <row r="28" spans="1:25" s="21" customFormat="1" ht="15" customHeight="1" x14ac:dyDescent="0.2">
      <c r="A28" s="20" t="s">
        <v>17</v>
      </c>
      <c r="B28" s="22" t="s">
        <v>40</v>
      </c>
      <c r="C28" s="35">
        <f t="shared" si="0"/>
        <v>38</v>
      </c>
      <c r="D28" s="33">
        <v>0</v>
      </c>
      <c r="E28" s="25">
        <v>0</v>
      </c>
      <c r="F28" s="26">
        <v>2</v>
      </c>
      <c r="G28" s="25">
        <v>5.2632000000000003</v>
      </c>
      <c r="H28" s="26">
        <v>7</v>
      </c>
      <c r="I28" s="25">
        <v>18.421099999999999</v>
      </c>
      <c r="J28" s="26">
        <v>17</v>
      </c>
      <c r="K28" s="25">
        <v>44.736800000000002</v>
      </c>
      <c r="L28" s="32">
        <v>10</v>
      </c>
      <c r="M28" s="25">
        <v>26.315799999999999</v>
      </c>
      <c r="N28" s="26">
        <v>0</v>
      </c>
      <c r="O28" s="25">
        <v>0</v>
      </c>
      <c r="P28" s="27">
        <v>2</v>
      </c>
      <c r="Q28" s="28">
        <v>5.2632000000000003</v>
      </c>
      <c r="R28" s="24">
        <v>0</v>
      </c>
      <c r="S28" s="28">
        <v>0</v>
      </c>
      <c r="T28" s="33">
        <v>1</v>
      </c>
      <c r="U28" s="29">
        <v>2.6316000000000002</v>
      </c>
      <c r="V28" s="33">
        <v>0</v>
      </c>
      <c r="W28" s="29">
        <v>0</v>
      </c>
      <c r="X28" s="30">
        <v>1434</v>
      </c>
      <c r="Y28" s="31">
        <v>100</v>
      </c>
    </row>
    <row r="29" spans="1:25" s="21" customFormat="1" ht="15" customHeight="1" x14ac:dyDescent="0.2">
      <c r="A29" s="20" t="s">
        <v>17</v>
      </c>
      <c r="B29" s="70" t="s">
        <v>39</v>
      </c>
      <c r="C29" s="59">
        <f t="shared" si="0"/>
        <v>115</v>
      </c>
      <c r="D29" s="60">
        <v>0</v>
      </c>
      <c r="E29" s="61">
        <v>0</v>
      </c>
      <c r="F29" s="62">
        <v>8</v>
      </c>
      <c r="G29" s="61">
        <v>6.9565000000000001</v>
      </c>
      <c r="H29" s="63">
        <v>21</v>
      </c>
      <c r="I29" s="61">
        <v>18.260899999999999</v>
      </c>
      <c r="J29" s="62">
        <v>50</v>
      </c>
      <c r="K29" s="61">
        <v>43.478299999999997</v>
      </c>
      <c r="L29" s="63">
        <v>29</v>
      </c>
      <c r="M29" s="61">
        <v>25.217400000000001</v>
      </c>
      <c r="N29" s="62">
        <v>0</v>
      </c>
      <c r="O29" s="61">
        <v>0</v>
      </c>
      <c r="P29" s="71">
        <v>7</v>
      </c>
      <c r="Q29" s="65">
        <v>6.0869999999999997</v>
      </c>
      <c r="R29" s="60">
        <v>14</v>
      </c>
      <c r="S29" s="65">
        <v>12.1739</v>
      </c>
      <c r="T29" s="60">
        <v>6</v>
      </c>
      <c r="U29" s="67">
        <v>5.2173999999999996</v>
      </c>
      <c r="V29" s="60">
        <v>13</v>
      </c>
      <c r="W29" s="67">
        <v>11.3043</v>
      </c>
      <c r="X29" s="68">
        <v>1873</v>
      </c>
      <c r="Y29" s="69">
        <v>100</v>
      </c>
    </row>
    <row r="30" spans="1:25" s="21" customFormat="1" ht="15" customHeight="1" x14ac:dyDescent="0.2">
      <c r="A30" s="20" t="s">
        <v>17</v>
      </c>
      <c r="B30" s="22" t="s">
        <v>42</v>
      </c>
      <c r="C30" s="23">
        <f t="shared" si="0"/>
        <v>326</v>
      </c>
      <c r="D30" s="33">
        <v>11</v>
      </c>
      <c r="E30" s="25">
        <v>3.3742000000000001</v>
      </c>
      <c r="F30" s="32">
        <v>12</v>
      </c>
      <c r="G30" s="25">
        <v>3.681</v>
      </c>
      <c r="H30" s="26">
        <v>52</v>
      </c>
      <c r="I30" s="25">
        <v>15.950900000000001</v>
      </c>
      <c r="J30" s="26">
        <v>134</v>
      </c>
      <c r="K30" s="25">
        <v>41.104300000000002</v>
      </c>
      <c r="L30" s="26">
        <v>104</v>
      </c>
      <c r="M30" s="25">
        <v>31.901800000000001</v>
      </c>
      <c r="N30" s="26">
        <v>0</v>
      </c>
      <c r="O30" s="25">
        <v>0</v>
      </c>
      <c r="P30" s="27">
        <v>13</v>
      </c>
      <c r="Q30" s="28">
        <v>3.9876999999999998</v>
      </c>
      <c r="R30" s="24">
        <v>28</v>
      </c>
      <c r="S30" s="28">
        <v>8.5890000000000004</v>
      </c>
      <c r="T30" s="33">
        <v>5</v>
      </c>
      <c r="U30" s="29">
        <v>1.5337000000000001</v>
      </c>
      <c r="V30" s="33">
        <v>29</v>
      </c>
      <c r="W30" s="29">
        <v>8.8956999999999997</v>
      </c>
      <c r="X30" s="30">
        <v>3616</v>
      </c>
      <c r="Y30" s="31">
        <v>99.971999999999994</v>
      </c>
    </row>
    <row r="31" spans="1:25" s="21" customFormat="1" ht="15" customHeight="1" x14ac:dyDescent="0.2">
      <c r="A31" s="20" t="s">
        <v>17</v>
      </c>
      <c r="B31" s="70" t="s">
        <v>43</v>
      </c>
      <c r="C31" s="73">
        <f t="shared" si="0"/>
        <v>437</v>
      </c>
      <c r="D31" s="60">
        <v>31</v>
      </c>
      <c r="E31" s="61">
        <v>7.0937999999999999</v>
      </c>
      <c r="F31" s="63">
        <v>20</v>
      </c>
      <c r="G31" s="61">
        <v>4.5766999999999998</v>
      </c>
      <c r="H31" s="62">
        <v>74</v>
      </c>
      <c r="I31" s="61">
        <v>16.933599999999998</v>
      </c>
      <c r="J31" s="63">
        <v>140</v>
      </c>
      <c r="K31" s="61">
        <v>32.0366</v>
      </c>
      <c r="L31" s="62">
        <v>154</v>
      </c>
      <c r="M31" s="61">
        <v>35.240299999999998</v>
      </c>
      <c r="N31" s="62">
        <v>1</v>
      </c>
      <c r="O31" s="61">
        <v>0.2288</v>
      </c>
      <c r="P31" s="64">
        <v>17</v>
      </c>
      <c r="Q31" s="65">
        <v>3.8902000000000001</v>
      </c>
      <c r="R31" s="60">
        <v>47</v>
      </c>
      <c r="S31" s="65">
        <v>10.755100000000001</v>
      </c>
      <c r="T31" s="72">
        <v>3</v>
      </c>
      <c r="U31" s="67">
        <v>0.6865</v>
      </c>
      <c r="V31" s="72">
        <v>29</v>
      </c>
      <c r="W31" s="67">
        <v>6.6361999999999997</v>
      </c>
      <c r="X31" s="68">
        <v>2170</v>
      </c>
      <c r="Y31" s="69">
        <v>98.756</v>
      </c>
    </row>
    <row r="32" spans="1:25" s="21" customFormat="1" ht="15" customHeight="1" x14ac:dyDescent="0.2">
      <c r="A32" s="20" t="s">
        <v>17</v>
      </c>
      <c r="B32" s="22" t="s">
        <v>45</v>
      </c>
      <c r="C32" s="23">
        <f t="shared" si="0"/>
        <v>37</v>
      </c>
      <c r="D32" s="24">
        <v>2</v>
      </c>
      <c r="E32" s="25">
        <v>5.4054000000000002</v>
      </c>
      <c r="F32" s="26">
        <v>0</v>
      </c>
      <c r="G32" s="25">
        <v>0</v>
      </c>
      <c r="H32" s="26">
        <v>0</v>
      </c>
      <c r="I32" s="25">
        <v>0</v>
      </c>
      <c r="J32" s="26">
        <v>25</v>
      </c>
      <c r="K32" s="25">
        <v>67.567599999999999</v>
      </c>
      <c r="L32" s="32">
        <v>8</v>
      </c>
      <c r="M32" s="25">
        <v>21.621600000000001</v>
      </c>
      <c r="N32" s="32">
        <v>0</v>
      </c>
      <c r="O32" s="25">
        <v>0</v>
      </c>
      <c r="P32" s="34">
        <v>2</v>
      </c>
      <c r="Q32" s="28">
        <v>5.4054000000000002</v>
      </c>
      <c r="R32" s="33">
        <v>3</v>
      </c>
      <c r="S32" s="28">
        <v>8.1081000000000003</v>
      </c>
      <c r="T32" s="24">
        <v>0</v>
      </c>
      <c r="U32" s="29">
        <v>0</v>
      </c>
      <c r="V32" s="24">
        <v>0</v>
      </c>
      <c r="W32" s="29">
        <v>0</v>
      </c>
      <c r="X32" s="30">
        <v>978</v>
      </c>
      <c r="Y32" s="31">
        <v>100</v>
      </c>
    </row>
    <row r="33" spans="1:25" s="21" customFormat="1" ht="15" customHeight="1" x14ac:dyDescent="0.2">
      <c r="A33" s="20" t="s">
        <v>17</v>
      </c>
      <c r="B33" s="70" t="s">
        <v>44</v>
      </c>
      <c r="C33" s="59">
        <f t="shared" si="0"/>
        <v>300</v>
      </c>
      <c r="D33" s="72">
        <v>1</v>
      </c>
      <c r="E33" s="61">
        <v>0.33329999999999999</v>
      </c>
      <c r="F33" s="62">
        <v>2</v>
      </c>
      <c r="G33" s="61">
        <v>0.66669999999999996</v>
      </c>
      <c r="H33" s="63">
        <v>13</v>
      </c>
      <c r="I33" s="61">
        <v>4.3333000000000004</v>
      </c>
      <c r="J33" s="62">
        <v>131</v>
      </c>
      <c r="K33" s="61">
        <v>43.666699999999999</v>
      </c>
      <c r="L33" s="62">
        <v>139</v>
      </c>
      <c r="M33" s="61">
        <v>46.333300000000001</v>
      </c>
      <c r="N33" s="63">
        <v>1</v>
      </c>
      <c r="O33" s="61">
        <v>0.33329999999999999</v>
      </c>
      <c r="P33" s="71">
        <v>13</v>
      </c>
      <c r="Q33" s="65">
        <v>4.3333000000000004</v>
      </c>
      <c r="R33" s="72">
        <v>29</v>
      </c>
      <c r="S33" s="65">
        <v>9.6667000000000005</v>
      </c>
      <c r="T33" s="72">
        <v>2</v>
      </c>
      <c r="U33" s="67">
        <v>0.66669999999999996</v>
      </c>
      <c r="V33" s="72">
        <v>2</v>
      </c>
      <c r="W33" s="67">
        <v>0.66669999999999996</v>
      </c>
      <c r="X33" s="68">
        <v>2372</v>
      </c>
      <c r="Y33" s="69">
        <v>100</v>
      </c>
    </row>
    <row r="34" spans="1:25" s="21" customFormat="1" ht="15" customHeight="1" x14ac:dyDescent="0.2">
      <c r="A34" s="20" t="s">
        <v>17</v>
      </c>
      <c r="B34" s="22" t="s">
        <v>46</v>
      </c>
      <c r="C34" s="35">
        <f t="shared" si="0"/>
        <v>92</v>
      </c>
      <c r="D34" s="24">
        <v>38</v>
      </c>
      <c r="E34" s="25">
        <v>41.304299999999998</v>
      </c>
      <c r="F34" s="26">
        <v>2</v>
      </c>
      <c r="G34" s="25">
        <v>2.1739000000000002</v>
      </c>
      <c r="H34" s="32">
        <v>7</v>
      </c>
      <c r="I34" s="25">
        <v>7.6086999999999998</v>
      </c>
      <c r="J34" s="26">
        <v>7</v>
      </c>
      <c r="K34" s="25">
        <v>7.6086999999999998</v>
      </c>
      <c r="L34" s="32">
        <v>35</v>
      </c>
      <c r="M34" s="25">
        <v>38.043500000000002</v>
      </c>
      <c r="N34" s="32">
        <v>0</v>
      </c>
      <c r="O34" s="25">
        <v>0</v>
      </c>
      <c r="P34" s="27">
        <v>3</v>
      </c>
      <c r="Q34" s="28">
        <v>3.2608999999999999</v>
      </c>
      <c r="R34" s="33">
        <v>11</v>
      </c>
      <c r="S34" s="28">
        <v>11.9565</v>
      </c>
      <c r="T34" s="33">
        <v>0</v>
      </c>
      <c r="U34" s="29">
        <v>0</v>
      </c>
      <c r="V34" s="33">
        <v>5</v>
      </c>
      <c r="W34" s="29">
        <v>5.4348000000000001</v>
      </c>
      <c r="X34" s="30">
        <v>825</v>
      </c>
      <c r="Y34" s="31">
        <v>100</v>
      </c>
    </row>
    <row r="35" spans="1:25" s="21" customFormat="1" ht="15" customHeight="1" x14ac:dyDescent="0.2">
      <c r="A35" s="20" t="s">
        <v>17</v>
      </c>
      <c r="B35" s="70" t="s">
        <v>49</v>
      </c>
      <c r="C35" s="73">
        <f t="shared" si="0"/>
        <v>98</v>
      </c>
      <c r="D35" s="72">
        <v>2</v>
      </c>
      <c r="E35" s="61">
        <v>2.0407999999999999</v>
      </c>
      <c r="F35" s="62">
        <v>0</v>
      </c>
      <c r="G35" s="61">
        <v>0</v>
      </c>
      <c r="H35" s="63">
        <v>16</v>
      </c>
      <c r="I35" s="61">
        <v>16.326499999999999</v>
      </c>
      <c r="J35" s="62">
        <v>32</v>
      </c>
      <c r="K35" s="61">
        <v>32.653100000000002</v>
      </c>
      <c r="L35" s="63">
        <v>41</v>
      </c>
      <c r="M35" s="61">
        <v>41.8367</v>
      </c>
      <c r="N35" s="62">
        <v>1</v>
      </c>
      <c r="O35" s="61">
        <v>1.0204</v>
      </c>
      <c r="P35" s="71">
        <v>6</v>
      </c>
      <c r="Q35" s="65">
        <v>6.1223999999999998</v>
      </c>
      <c r="R35" s="72">
        <v>8</v>
      </c>
      <c r="S35" s="65">
        <v>8.1632999999999996</v>
      </c>
      <c r="T35" s="72">
        <v>0</v>
      </c>
      <c r="U35" s="67">
        <v>0</v>
      </c>
      <c r="V35" s="72">
        <v>5</v>
      </c>
      <c r="W35" s="67">
        <v>5.1020000000000003</v>
      </c>
      <c r="X35" s="68">
        <v>1064</v>
      </c>
      <c r="Y35" s="69">
        <v>100</v>
      </c>
    </row>
    <row r="36" spans="1:25" s="21" customFormat="1" ht="15" customHeight="1" x14ac:dyDescent="0.2">
      <c r="A36" s="20" t="s">
        <v>17</v>
      </c>
      <c r="B36" s="22" t="s">
        <v>53</v>
      </c>
      <c r="C36" s="35">
        <f t="shared" si="0"/>
        <v>128</v>
      </c>
      <c r="D36" s="33">
        <v>1</v>
      </c>
      <c r="E36" s="25">
        <v>0.78129999999999999</v>
      </c>
      <c r="F36" s="26">
        <v>7</v>
      </c>
      <c r="G36" s="25">
        <v>5.4687999999999999</v>
      </c>
      <c r="H36" s="26">
        <v>35</v>
      </c>
      <c r="I36" s="25">
        <v>27.343800000000002</v>
      </c>
      <c r="J36" s="32">
        <v>59</v>
      </c>
      <c r="K36" s="25">
        <v>46.093800000000002</v>
      </c>
      <c r="L36" s="32">
        <v>11</v>
      </c>
      <c r="M36" s="25">
        <v>8.5937999999999999</v>
      </c>
      <c r="N36" s="26">
        <v>1</v>
      </c>
      <c r="O36" s="25">
        <v>0.78129999999999999</v>
      </c>
      <c r="P36" s="34">
        <v>14</v>
      </c>
      <c r="Q36" s="28">
        <v>10.9375</v>
      </c>
      <c r="R36" s="33">
        <v>21</v>
      </c>
      <c r="S36" s="28">
        <v>16.406300000000002</v>
      </c>
      <c r="T36" s="24">
        <v>2</v>
      </c>
      <c r="U36" s="29">
        <v>1.5625</v>
      </c>
      <c r="V36" s="24">
        <v>15</v>
      </c>
      <c r="W36" s="29">
        <v>11.7188</v>
      </c>
      <c r="X36" s="30">
        <v>658</v>
      </c>
      <c r="Y36" s="31">
        <v>100</v>
      </c>
    </row>
    <row r="37" spans="1:25" s="21" customFormat="1" ht="15" customHeight="1" x14ac:dyDescent="0.2">
      <c r="A37" s="20" t="s">
        <v>17</v>
      </c>
      <c r="B37" s="70" t="s">
        <v>50</v>
      </c>
      <c r="C37" s="59">
        <f t="shared" si="0"/>
        <v>42</v>
      </c>
      <c r="D37" s="60">
        <v>0</v>
      </c>
      <c r="E37" s="61">
        <v>0</v>
      </c>
      <c r="F37" s="62">
        <v>4</v>
      </c>
      <c r="G37" s="61">
        <v>9.5237999999999996</v>
      </c>
      <c r="H37" s="62">
        <v>2</v>
      </c>
      <c r="I37" s="61">
        <v>4.7618999999999998</v>
      </c>
      <c r="J37" s="62">
        <v>19</v>
      </c>
      <c r="K37" s="61">
        <v>45.238100000000003</v>
      </c>
      <c r="L37" s="62">
        <v>14</v>
      </c>
      <c r="M37" s="61">
        <v>33.333300000000001</v>
      </c>
      <c r="N37" s="63">
        <v>0</v>
      </c>
      <c r="O37" s="61">
        <v>0</v>
      </c>
      <c r="P37" s="71">
        <v>3</v>
      </c>
      <c r="Q37" s="65">
        <v>7.1429</v>
      </c>
      <c r="R37" s="72">
        <v>3</v>
      </c>
      <c r="S37" s="65">
        <v>7.1429</v>
      </c>
      <c r="T37" s="60">
        <v>1</v>
      </c>
      <c r="U37" s="67">
        <v>2.3809999999999998</v>
      </c>
      <c r="V37" s="60">
        <v>0</v>
      </c>
      <c r="W37" s="67">
        <v>0</v>
      </c>
      <c r="X37" s="68">
        <v>483</v>
      </c>
      <c r="Y37" s="69">
        <v>100</v>
      </c>
    </row>
    <row r="38" spans="1:25" s="21" customFormat="1" ht="15" customHeight="1" x14ac:dyDescent="0.2">
      <c r="A38" s="20" t="s">
        <v>17</v>
      </c>
      <c r="B38" s="22" t="s">
        <v>51</v>
      </c>
      <c r="C38" s="23">
        <f t="shared" si="0"/>
        <v>912</v>
      </c>
      <c r="D38" s="24">
        <v>3</v>
      </c>
      <c r="E38" s="25">
        <v>0.32890000000000003</v>
      </c>
      <c r="F38" s="26">
        <v>113</v>
      </c>
      <c r="G38" s="25">
        <v>12.3904</v>
      </c>
      <c r="H38" s="26">
        <v>211</v>
      </c>
      <c r="I38" s="25">
        <v>23.135999999999999</v>
      </c>
      <c r="J38" s="26">
        <v>351</v>
      </c>
      <c r="K38" s="25">
        <v>38.486800000000002</v>
      </c>
      <c r="L38" s="26">
        <v>205</v>
      </c>
      <c r="M38" s="25">
        <v>22.478100000000001</v>
      </c>
      <c r="N38" s="26">
        <v>3</v>
      </c>
      <c r="O38" s="25">
        <v>0.32890000000000003</v>
      </c>
      <c r="P38" s="27">
        <v>26</v>
      </c>
      <c r="Q38" s="28">
        <v>2.8509000000000002</v>
      </c>
      <c r="R38" s="33">
        <v>119</v>
      </c>
      <c r="S38" s="28">
        <v>13.0482</v>
      </c>
      <c r="T38" s="24">
        <v>16</v>
      </c>
      <c r="U38" s="29">
        <v>1.7544</v>
      </c>
      <c r="V38" s="24">
        <v>37</v>
      </c>
      <c r="W38" s="29">
        <v>4.0570000000000004</v>
      </c>
      <c r="X38" s="30">
        <v>2577</v>
      </c>
      <c r="Y38" s="31">
        <v>100</v>
      </c>
    </row>
    <row r="39" spans="1:25" s="21" customFormat="1" ht="15" customHeight="1" x14ac:dyDescent="0.2">
      <c r="A39" s="20" t="s">
        <v>17</v>
      </c>
      <c r="B39" s="70" t="s">
        <v>52</v>
      </c>
      <c r="C39" s="59">
        <f t="shared" si="0"/>
        <v>34</v>
      </c>
      <c r="D39" s="72">
        <v>1</v>
      </c>
      <c r="E39" s="61">
        <v>2.9411999999999998</v>
      </c>
      <c r="F39" s="62">
        <v>0</v>
      </c>
      <c r="G39" s="61">
        <v>0</v>
      </c>
      <c r="H39" s="63">
        <v>16</v>
      </c>
      <c r="I39" s="61">
        <v>47.058799999999998</v>
      </c>
      <c r="J39" s="62">
        <v>3</v>
      </c>
      <c r="K39" s="61">
        <v>8.8234999999999992</v>
      </c>
      <c r="L39" s="63">
        <v>14</v>
      </c>
      <c r="M39" s="61">
        <v>41.176499999999997</v>
      </c>
      <c r="N39" s="62">
        <v>0</v>
      </c>
      <c r="O39" s="61">
        <v>0</v>
      </c>
      <c r="P39" s="71">
        <v>0</v>
      </c>
      <c r="Q39" s="65">
        <v>0</v>
      </c>
      <c r="R39" s="60">
        <v>5</v>
      </c>
      <c r="S39" s="65">
        <v>14.7059</v>
      </c>
      <c r="T39" s="60">
        <v>0</v>
      </c>
      <c r="U39" s="67">
        <v>0</v>
      </c>
      <c r="V39" s="60">
        <v>3</v>
      </c>
      <c r="W39" s="67">
        <v>8.8234999999999992</v>
      </c>
      <c r="X39" s="68">
        <v>880</v>
      </c>
      <c r="Y39" s="69">
        <v>100</v>
      </c>
    </row>
    <row r="40" spans="1:25" s="21" customFormat="1" ht="15" customHeight="1" x14ac:dyDescent="0.2">
      <c r="A40" s="20" t="s">
        <v>17</v>
      </c>
      <c r="B40" s="22" t="s">
        <v>54</v>
      </c>
      <c r="C40" s="35">
        <f t="shared" si="0"/>
        <v>1006</v>
      </c>
      <c r="D40" s="24">
        <v>11</v>
      </c>
      <c r="E40" s="25">
        <v>1.0933999999999999</v>
      </c>
      <c r="F40" s="26">
        <v>105</v>
      </c>
      <c r="G40" s="25">
        <v>10.4374</v>
      </c>
      <c r="H40" s="26">
        <v>207</v>
      </c>
      <c r="I40" s="25">
        <v>20.576499999999999</v>
      </c>
      <c r="J40" s="32">
        <v>378</v>
      </c>
      <c r="K40" s="25">
        <v>37.574599999999997</v>
      </c>
      <c r="L40" s="32">
        <v>270</v>
      </c>
      <c r="M40" s="25">
        <v>26.838999999999999</v>
      </c>
      <c r="N40" s="26">
        <v>0</v>
      </c>
      <c r="O40" s="25">
        <v>0</v>
      </c>
      <c r="P40" s="27">
        <v>35</v>
      </c>
      <c r="Q40" s="28">
        <v>3.4790999999999999</v>
      </c>
      <c r="R40" s="33">
        <v>166</v>
      </c>
      <c r="S40" s="28">
        <v>16.501000000000001</v>
      </c>
      <c r="T40" s="24">
        <v>12</v>
      </c>
      <c r="U40" s="29">
        <v>1.1928000000000001</v>
      </c>
      <c r="V40" s="24">
        <v>64</v>
      </c>
      <c r="W40" s="29">
        <v>6.3617999999999997</v>
      </c>
      <c r="X40" s="30">
        <v>4916</v>
      </c>
      <c r="Y40" s="31">
        <v>99.653999999999996</v>
      </c>
    </row>
    <row r="41" spans="1:25" s="21" customFormat="1" ht="15" customHeight="1" x14ac:dyDescent="0.2">
      <c r="A41" s="20" t="s">
        <v>17</v>
      </c>
      <c r="B41" s="70" t="s">
        <v>47</v>
      </c>
      <c r="C41" s="59">
        <f t="shared" si="0"/>
        <v>48</v>
      </c>
      <c r="D41" s="72">
        <v>0</v>
      </c>
      <c r="E41" s="61">
        <v>0</v>
      </c>
      <c r="F41" s="62">
        <v>4</v>
      </c>
      <c r="G41" s="61">
        <v>8.3332999999999995</v>
      </c>
      <c r="H41" s="62">
        <v>6</v>
      </c>
      <c r="I41" s="61">
        <v>12.5</v>
      </c>
      <c r="J41" s="62">
        <v>24</v>
      </c>
      <c r="K41" s="61">
        <v>50</v>
      </c>
      <c r="L41" s="63">
        <v>8</v>
      </c>
      <c r="M41" s="61">
        <v>16.666699999999999</v>
      </c>
      <c r="N41" s="63">
        <v>0</v>
      </c>
      <c r="O41" s="61">
        <v>0</v>
      </c>
      <c r="P41" s="64">
        <v>6</v>
      </c>
      <c r="Q41" s="65">
        <v>12.5</v>
      </c>
      <c r="R41" s="60">
        <v>5</v>
      </c>
      <c r="S41" s="65">
        <v>10.416700000000001</v>
      </c>
      <c r="T41" s="72">
        <v>0</v>
      </c>
      <c r="U41" s="67">
        <v>0</v>
      </c>
      <c r="V41" s="72">
        <v>4</v>
      </c>
      <c r="W41" s="67">
        <v>8.3332999999999995</v>
      </c>
      <c r="X41" s="68">
        <v>2618</v>
      </c>
      <c r="Y41" s="69">
        <v>100</v>
      </c>
    </row>
    <row r="42" spans="1:25" s="21" customFormat="1" ht="15" customHeight="1" x14ac:dyDescent="0.2">
      <c r="A42" s="20" t="s">
        <v>17</v>
      </c>
      <c r="B42" s="22" t="s">
        <v>48</v>
      </c>
      <c r="C42" s="35">
        <f t="shared" si="0"/>
        <v>30</v>
      </c>
      <c r="D42" s="24">
        <v>14</v>
      </c>
      <c r="E42" s="25">
        <v>46.666699999999999</v>
      </c>
      <c r="F42" s="26">
        <v>0</v>
      </c>
      <c r="G42" s="25">
        <v>0</v>
      </c>
      <c r="H42" s="26">
        <v>7</v>
      </c>
      <c r="I42" s="25">
        <v>23.333300000000001</v>
      </c>
      <c r="J42" s="32">
        <v>4</v>
      </c>
      <c r="K42" s="25">
        <v>13.333299999999999</v>
      </c>
      <c r="L42" s="32">
        <v>5</v>
      </c>
      <c r="M42" s="25">
        <v>16.666699999999999</v>
      </c>
      <c r="N42" s="32">
        <v>0</v>
      </c>
      <c r="O42" s="25">
        <v>0</v>
      </c>
      <c r="P42" s="27">
        <v>0</v>
      </c>
      <c r="Q42" s="28">
        <v>0</v>
      </c>
      <c r="R42" s="33">
        <v>1</v>
      </c>
      <c r="S42" s="28">
        <v>3.3332999999999999</v>
      </c>
      <c r="T42" s="24">
        <v>1</v>
      </c>
      <c r="U42" s="29">
        <v>3.3332999999999999</v>
      </c>
      <c r="V42" s="24">
        <v>0</v>
      </c>
      <c r="W42" s="29">
        <v>0</v>
      </c>
      <c r="X42" s="30">
        <v>481</v>
      </c>
      <c r="Y42" s="31">
        <v>100</v>
      </c>
    </row>
    <row r="43" spans="1:25" s="21" customFormat="1" ht="15" customHeight="1" x14ac:dyDescent="0.2">
      <c r="A43" s="20" t="s">
        <v>17</v>
      </c>
      <c r="B43" s="70" t="s">
        <v>55</v>
      </c>
      <c r="C43" s="59">
        <f t="shared" si="0"/>
        <v>277</v>
      </c>
      <c r="D43" s="60">
        <v>0</v>
      </c>
      <c r="E43" s="61">
        <v>0</v>
      </c>
      <c r="F43" s="62">
        <v>9</v>
      </c>
      <c r="G43" s="61">
        <v>3.2490999999999999</v>
      </c>
      <c r="H43" s="63">
        <v>38</v>
      </c>
      <c r="I43" s="61">
        <v>13.718400000000001</v>
      </c>
      <c r="J43" s="62">
        <v>133</v>
      </c>
      <c r="K43" s="61">
        <v>48.014400000000002</v>
      </c>
      <c r="L43" s="62">
        <v>57</v>
      </c>
      <c r="M43" s="61">
        <v>20.5776</v>
      </c>
      <c r="N43" s="62">
        <v>0</v>
      </c>
      <c r="O43" s="61">
        <v>0</v>
      </c>
      <c r="P43" s="64">
        <v>40</v>
      </c>
      <c r="Q43" s="65">
        <v>14.4404</v>
      </c>
      <c r="R43" s="72">
        <v>35</v>
      </c>
      <c r="S43" s="65">
        <v>12.635400000000001</v>
      </c>
      <c r="T43" s="72">
        <v>1</v>
      </c>
      <c r="U43" s="67">
        <v>0.36099999999999999</v>
      </c>
      <c r="V43" s="72">
        <v>22</v>
      </c>
      <c r="W43" s="67">
        <v>7.9421999999999997</v>
      </c>
      <c r="X43" s="68">
        <v>3631</v>
      </c>
      <c r="Y43" s="69">
        <v>100</v>
      </c>
    </row>
    <row r="44" spans="1:25" s="21" customFormat="1" ht="15" customHeight="1" x14ac:dyDescent="0.2">
      <c r="A44" s="20" t="s">
        <v>17</v>
      </c>
      <c r="B44" s="22" t="s">
        <v>56</v>
      </c>
      <c r="C44" s="23">
        <f t="shared" si="0"/>
        <v>141</v>
      </c>
      <c r="D44" s="24">
        <v>20</v>
      </c>
      <c r="E44" s="25">
        <v>14.1844</v>
      </c>
      <c r="F44" s="32">
        <v>7</v>
      </c>
      <c r="G44" s="25">
        <v>4.9645000000000001</v>
      </c>
      <c r="H44" s="26">
        <v>19</v>
      </c>
      <c r="I44" s="25">
        <v>13.475199999999999</v>
      </c>
      <c r="J44" s="26">
        <v>40</v>
      </c>
      <c r="K44" s="25">
        <v>28.3688</v>
      </c>
      <c r="L44" s="26">
        <v>49</v>
      </c>
      <c r="M44" s="25">
        <v>34.751800000000003</v>
      </c>
      <c r="N44" s="32">
        <v>0</v>
      </c>
      <c r="O44" s="25">
        <v>0</v>
      </c>
      <c r="P44" s="34">
        <v>6</v>
      </c>
      <c r="Q44" s="28">
        <v>4.2553000000000001</v>
      </c>
      <c r="R44" s="33">
        <v>3</v>
      </c>
      <c r="S44" s="28">
        <v>2.1276999999999999</v>
      </c>
      <c r="T44" s="33">
        <v>2</v>
      </c>
      <c r="U44" s="29">
        <v>1.4184000000000001</v>
      </c>
      <c r="V44" s="33">
        <v>1</v>
      </c>
      <c r="W44" s="29">
        <v>0.70920000000000005</v>
      </c>
      <c r="X44" s="30">
        <v>1815</v>
      </c>
      <c r="Y44" s="31">
        <v>100</v>
      </c>
    </row>
    <row r="45" spans="1:25" s="21" customFormat="1" ht="15" customHeight="1" x14ac:dyDescent="0.2">
      <c r="A45" s="20" t="s">
        <v>17</v>
      </c>
      <c r="B45" s="70" t="s">
        <v>57</v>
      </c>
      <c r="C45" s="59">
        <f t="shared" si="0"/>
        <v>110</v>
      </c>
      <c r="D45" s="72">
        <v>3</v>
      </c>
      <c r="E45" s="61">
        <v>2.7273000000000001</v>
      </c>
      <c r="F45" s="62">
        <v>9</v>
      </c>
      <c r="G45" s="61">
        <v>8.1818000000000008</v>
      </c>
      <c r="H45" s="63">
        <v>37</v>
      </c>
      <c r="I45" s="61">
        <v>33.636400000000002</v>
      </c>
      <c r="J45" s="62">
        <v>22</v>
      </c>
      <c r="K45" s="61">
        <v>20</v>
      </c>
      <c r="L45" s="63">
        <v>29</v>
      </c>
      <c r="M45" s="61">
        <v>26.363600000000002</v>
      </c>
      <c r="N45" s="62">
        <v>1</v>
      </c>
      <c r="O45" s="61">
        <v>0.90910000000000002</v>
      </c>
      <c r="P45" s="64">
        <v>9</v>
      </c>
      <c r="Q45" s="65">
        <v>8.1818000000000008</v>
      </c>
      <c r="R45" s="60">
        <v>10</v>
      </c>
      <c r="S45" s="65">
        <v>9.0908999999999995</v>
      </c>
      <c r="T45" s="72">
        <v>0</v>
      </c>
      <c r="U45" s="67">
        <v>0</v>
      </c>
      <c r="V45" s="72">
        <v>8</v>
      </c>
      <c r="W45" s="67">
        <v>7.2727000000000004</v>
      </c>
      <c r="X45" s="68">
        <v>1283</v>
      </c>
      <c r="Y45" s="69">
        <v>100</v>
      </c>
    </row>
    <row r="46" spans="1:25" s="21" customFormat="1" ht="15" customHeight="1" x14ac:dyDescent="0.2">
      <c r="A46" s="20" t="s">
        <v>17</v>
      </c>
      <c r="B46" s="22" t="s">
        <v>58</v>
      </c>
      <c r="C46" s="23">
        <f t="shared" si="0"/>
        <v>271</v>
      </c>
      <c r="D46" s="24">
        <v>0</v>
      </c>
      <c r="E46" s="25">
        <v>0</v>
      </c>
      <c r="F46" s="26">
        <v>6</v>
      </c>
      <c r="G46" s="25">
        <v>2.214</v>
      </c>
      <c r="H46" s="26">
        <v>22</v>
      </c>
      <c r="I46" s="25">
        <v>8.1181000000000001</v>
      </c>
      <c r="J46" s="26">
        <v>129</v>
      </c>
      <c r="K46" s="25">
        <v>47.601500000000001</v>
      </c>
      <c r="L46" s="32">
        <v>98</v>
      </c>
      <c r="M46" s="25">
        <v>36.162399999999998</v>
      </c>
      <c r="N46" s="32">
        <v>0</v>
      </c>
      <c r="O46" s="25">
        <v>0</v>
      </c>
      <c r="P46" s="34">
        <v>16</v>
      </c>
      <c r="Q46" s="28">
        <v>5.9040999999999997</v>
      </c>
      <c r="R46" s="24">
        <v>42</v>
      </c>
      <c r="S46" s="28">
        <v>15.498200000000001</v>
      </c>
      <c r="T46" s="24">
        <v>1</v>
      </c>
      <c r="U46" s="29">
        <v>0.36899999999999999</v>
      </c>
      <c r="V46" s="24">
        <v>7</v>
      </c>
      <c r="W46" s="29">
        <v>2.5830000000000002</v>
      </c>
      <c r="X46" s="30">
        <v>3027</v>
      </c>
      <c r="Y46" s="31">
        <v>100</v>
      </c>
    </row>
    <row r="47" spans="1:25" s="21" customFormat="1" ht="15" customHeight="1" x14ac:dyDescent="0.2">
      <c r="A47" s="20" t="s">
        <v>17</v>
      </c>
      <c r="B47" s="70" t="s">
        <v>59</v>
      </c>
      <c r="C47" s="73">
        <f t="shared" si="0"/>
        <v>11</v>
      </c>
      <c r="D47" s="60">
        <v>0</v>
      </c>
      <c r="E47" s="61">
        <v>0</v>
      </c>
      <c r="F47" s="63">
        <v>0</v>
      </c>
      <c r="G47" s="61">
        <v>0</v>
      </c>
      <c r="H47" s="63">
        <v>2</v>
      </c>
      <c r="I47" s="61">
        <v>18.181799999999999</v>
      </c>
      <c r="J47" s="63">
        <v>5</v>
      </c>
      <c r="K47" s="61">
        <v>45.454500000000003</v>
      </c>
      <c r="L47" s="63">
        <v>4</v>
      </c>
      <c r="M47" s="61">
        <v>36.363599999999998</v>
      </c>
      <c r="N47" s="62">
        <v>0</v>
      </c>
      <c r="O47" s="61">
        <v>0</v>
      </c>
      <c r="P47" s="64">
        <v>0</v>
      </c>
      <c r="Q47" s="65">
        <v>0</v>
      </c>
      <c r="R47" s="72">
        <v>1</v>
      </c>
      <c r="S47" s="65">
        <v>9.0908999999999995</v>
      </c>
      <c r="T47" s="60">
        <v>2</v>
      </c>
      <c r="U47" s="67">
        <v>18.181799999999999</v>
      </c>
      <c r="V47" s="60">
        <v>2</v>
      </c>
      <c r="W47" s="67">
        <v>18.181799999999999</v>
      </c>
      <c r="X47" s="68">
        <v>308</v>
      </c>
      <c r="Y47" s="69">
        <v>100</v>
      </c>
    </row>
    <row r="48" spans="1:25" s="21" customFormat="1" ht="15" customHeight="1" x14ac:dyDescent="0.2">
      <c r="A48" s="20" t="s">
        <v>17</v>
      </c>
      <c r="B48" s="22" t="s">
        <v>60</v>
      </c>
      <c r="C48" s="23">
        <f t="shared" si="0"/>
        <v>112</v>
      </c>
      <c r="D48" s="33">
        <v>0</v>
      </c>
      <c r="E48" s="25">
        <v>0</v>
      </c>
      <c r="F48" s="26">
        <v>3</v>
      </c>
      <c r="G48" s="25">
        <v>2.6785999999999999</v>
      </c>
      <c r="H48" s="32">
        <v>15</v>
      </c>
      <c r="I48" s="25">
        <v>13.392899999999999</v>
      </c>
      <c r="J48" s="26">
        <v>53</v>
      </c>
      <c r="K48" s="25">
        <v>47.321399999999997</v>
      </c>
      <c r="L48" s="26">
        <v>35</v>
      </c>
      <c r="M48" s="25">
        <v>31.25</v>
      </c>
      <c r="N48" s="32">
        <v>0</v>
      </c>
      <c r="O48" s="25">
        <v>0</v>
      </c>
      <c r="P48" s="34">
        <v>6</v>
      </c>
      <c r="Q48" s="28">
        <v>5.3571</v>
      </c>
      <c r="R48" s="33">
        <v>4</v>
      </c>
      <c r="S48" s="28">
        <v>3.5714000000000001</v>
      </c>
      <c r="T48" s="33">
        <v>0</v>
      </c>
      <c r="U48" s="29">
        <v>0</v>
      </c>
      <c r="V48" s="33">
        <v>5</v>
      </c>
      <c r="W48" s="29">
        <v>4.4642999999999997</v>
      </c>
      <c r="X48" s="30">
        <v>1236</v>
      </c>
      <c r="Y48" s="31">
        <v>95.631</v>
      </c>
    </row>
    <row r="49" spans="1:25" s="21" customFormat="1" ht="15" customHeight="1" x14ac:dyDescent="0.2">
      <c r="A49" s="20" t="s">
        <v>17</v>
      </c>
      <c r="B49" s="70" t="s">
        <v>61</v>
      </c>
      <c r="C49" s="73">
        <f t="shared" si="0"/>
        <v>11</v>
      </c>
      <c r="D49" s="60">
        <v>4</v>
      </c>
      <c r="E49" s="61">
        <v>36.363599999999998</v>
      </c>
      <c r="F49" s="62">
        <v>0</v>
      </c>
      <c r="G49" s="61">
        <v>0</v>
      </c>
      <c r="H49" s="62">
        <v>2</v>
      </c>
      <c r="I49" s="61">
        <v>18.181799999999999</v>
      </c>
      <c r="J49" s="62">
        <v>2</v>
      </c>
      <c r="K49" s="61">
        <v>18.181799999999999</v>
      </c>
      <c r="L49" s="63">
        <v>3</v>
      </c>
      <c r="M49" s="61">
        <v>27.2727</v>
      </c>
      <c r="N49" s="63">
        <v>0</v>
      </c>
      <c r="O49" s="61">
        <v>0</v>
      </c>
      <c r="P49" s="64">
        <v>0</v>
      </c>
      <c r="Q49" s="65">
        <v>0</v>
      </c>
      <c r="R49" s="72">
        <v>0</v>
      </c>
      <c r="S49" s="65">
        <v>0</v>
      </c>
      <c r="T49" s="72">
        <v>0</v>
      </c>
      <c r="U49" s="67">
        <v>0</v>
      </c>
      <c r="V49" s="72">
        <v>0</v>
      </c>
      <c r="W49" s="67">
        <v>0</v>
      </c>
      <c r="X49" s="68">
        <v>688</v>
      </c>
      <c r="Y49" s="69">
        <v>100</v>
      </c>
    </row>
    <row r="50" spans="1:25" s="21" customFormat="1" ht="15" customHeight="1" x14ac:dyDescent="0.2">
      <c r="A50" s="20" t="s">
        <v>17</v>
      </c>
      <c r="B50" s="22" t="s">
        <v>62</v>
      </c>
      <c r="C50" s="23">
        <f t="shared" si="0"/>
        <v>193</v>
      </c>
      <c r="D50" s="24">
        <v>1</v>
      </c>
      <c r="E50" s="25">
        <v>0.5181</v>
      </c>
      <c r="F50" s="26">
        <v>4</v>
      </c>
      <c r="G50" s="25">
        <v>2.0724999999999998</v>
      </c>
      <c r="H50" s="32">
        <v>27</v>
      </c>
      <c r="I50" s="25">
        <v>13.989599999999999</v>
      </c>
      <c r="J50" s="26">
        <v>88</v>
      </c>
      <c r="K50" s="25">
        <v>45.5959</v>
      </c>
      <c r="L50" s="26">
        <v>68</v>
      </c>
      <c r="M50" s="25">
        <v>35.233199999999997</v>
      </c>
      <c r="N50" s="32">
        <v>0</v>
      </c>
      <c r="O50" s="25">
        <v>0</v>
      </c>
      <c r="P50" s="34">
        <v>5</v>
      </c>
      <c r="Q50" s="28">
        <v>2.5907</v>
      </c>
      <c r="R50" s="24">
        <v>5</v>
      </c>
      <c r="S50" s="28">
        <v>2.5907</v>
      </c>
      <c r="T50" s="24">
        <v>1</v>
      </c>
      <c r="U50" s="29">
        <v>0.5181</v>
      </c>
      <c r="V50" s="24">
        <v>6</v>
      </c>
      <c r="W50" s="29">
        <v>3.1088</v>
      </c>
      <c r="X50" s="30">
        <v>1818</v>
      </c>
      <c r="Y50" s="31">
        <v>98.844999999999999</v>
      </c>
    </row>
    <row r="51" spans="1:25" s="21" customFormat="1" ht="15" customHeight="1" x14ac:dyDescent="0.2">
      <c r="A51" s="20" t="s">
        <v>17</v>
      </c>
      <c r="B51" s="70" t="s">
        <v>63</v>
      </c>
      <c r="C51" s="59">
        <f t="shared" si="0"/>
        <v>209</v>
      </c>
      <c r="D51" s="60">
        <v>0</v>
      </c>
      <c r="E51" s="61">
        <v>0</v>
      </c>
      <c r="F51" s="63">
        <v>6</v>
      </c>
      <c r="G51" s="61">
        <v>2.8708</v>
      </c>
      <c r="H51" s="62">
        <v>78</v>
      </c>
      <c r="I51" s="61">
        <v>37.320599999999999</v>
      </c>
      <c r="J51" s="62">
        <v>68</v>
      </c>
      <c r="K51" s="61">
        <v>32.535899999999998</v>
      </c>
      <c r="L51" s="62">
        <v>53</v>
      </c>
      <c r="M51" s="61">
        <v>25.358899999999998</v>
      </c>
      <c r="N51" s="63">
        <v>0</v>
      </c>
      <c r="O51" s="61">
        <v>0</v>
      </c>
      <c r="P51" s="64">
        <v>4</v>
      </c>
      <c r="Q51" s="65">
        <v>1.9138999999999999</v>
      </c>
      <c r="R51" s="60">
        <v>12</v>
      </c>
      <c r="S51" s="65">
        <v>5.7416</v>
      </c>
      <c r="T51" s="60">
        <v>12</v>
      </c>
      <c r="U51" s="67">
        <v>5.7416</v>
      </c>
      <c r="V51" s="60">
        <v>18</v>
      </c>
      <c r="W51" s="67">
        <v>8.6123999999999992</v>
      </c>
      <c r="X51" s="68">
        <v>8616</v>
      </c>
      <c r="Y51" s="69">
        <v>100</v>
      </c>
    </row>
    <row r="52" spans="1:25" s="21" customFormat="1" ht="15" customHeight="1" x14ac:dyDescent="0.2">
      <c r="A52" s="20" t="s">
        <v>17</v>
      </c>
      <c r="B52" s="22" t="s">
        <v>64</v>
      </c>
      <c r="C52" s="23">
        <f t="shared" si="0"/>
        <v>166</v>
      </c>
      <c r="D52" s="33">
        <v>2</v>
      </c>
      <c r="E52" s="25">
        <v>1.2048000000000001</v>
      </c>
      <c r="F52" s="26">
        <v>3</v>
      </c>
      <c r="G52" s="25">
        <v>1.8071999999999999</v>
      </c>
      <c r="H52" s="32">
        <v>71</v>
      </c>
      <c r="I52" s="25">
        <v>42.771099999999997</v>
      </c>
      <c r="J52" s="32">
        <v>19</v>
      </c>
      <c r="K52" s="25">
        <v>11.4458</v>
      </c>
      <c r="L52" s="26">
        <v>59</v>
      </c>
      <c r="M52" s="25">
        <v>35.542200000000001</v>
      </c>
      <c r="N52" s="32">
        <v>6</v>
      </c>
      <c r="O52" s="25">
        <v>3.6145</v>
      </c>
      <c r="P52" s="27">
        <v>6</v>
      </c>
      <c r="Q52" s="28">
        <v>3.6145</v>
      </c>
      <c r="R52" s="24">
        <v>12</v>
      </c>
      <c r="S52" s="28">
        <v>7.2289000000000003</v>
      </c>
      <c r="T52" s="24">
        <v>2</v>
      </c>
      <c r="U52" s="29">
        <v>1.2048000000000001</v>
      </c>
      <c r="V52" s="24">
        <v>12</v>
      </c>
      <c r="W52" s="29">
        <v>7.2289000000000003</v>
      </c>
      <c r="X52" s="30">
        <v>1009</v>
      </c>
      <c r="Y52" s="31">
        <v>94.846000000000004</v>
      </c>
    </row>
    <row r="53" spans="1:25" s="21" customFormat="1" ht="15" customHeight="1" x14ac:dyDescent="0.2">
      <c r="A53" s="20" t="s">
        <v>17</v>
      </c>
      <c r="B53" s="70" t="s">
        <v>65</v>
      </c>
      <c r="C53" s="73">
        <f t="shared" si="0"/>
        <v>62</v>
      </c>
      <c r="D53" s="72">
        <v>1</v>
      </c>
      <c r="E53" s="61">
        <v>1.6129</v>
      </c>
      <c r="F53" s="62">
        <v>2</v>
      </c>
      <c r="G53" s="61">
        <v>3.2258</v>
      </c>
      <c r="H53" s="63">
        <v>3</v>
      </c>
      <c r="I53" s="61">
        <v>4.8387000000000002</v>
      </c>
      <c r="J53" s="62">
        <v>30</v>
      </c>
      <c r="K53" s="61">
        <v>48.387099999999997</v>
      </c>
      <c r="L53" s="63">
        <v>16</v>
      </c>
      <c r="M53" s="61">
        <v>25.8065</v>
      </c>
      <c r="N53" s="63">
        <v>0</v>
      </c>
      <c r="O53" s="61">
        <v>0</v>
      </c>
      <c r="P53" s="64">
        <v>10</v>
      </c>
      <c r="Q53" s="65">
        <v>16.129000000000001</v>
      </c>
      <c r="R53" s="72">
        <v>13</v>
      </c>
      <c r="S53" s="65">
        <v>20.967700000000001</v>
      </c>
      <c r="T53" s="60">
        <v>5</v>
      </c>
      <c r="U53" s="67">
        <v>8.0645000000000007</v>
      </c>
      <c r="V53" s="60">
        <v>1</v>
      </c>
      <c r="W53" s="67">
        <v>1.6129</v>
      </c>
      <c r="X53" s="68">
        <v>306</v>
      </c>
      <c r="Y53" s="69">
        <v>100</v>
      </c>
    </row>
    <row r="54" spans="1:25" s="21" customFormat="1" ht="15" customHeight="1" x14ac:dyDescent="0.2">
      <c r="A54" s="20" t="s">
        <v>17</v>
      </c>
      <c r="B54" s="22" t="s">
        <v>66</v>
      </c>
      <c r="C54" s="23">
        <f t="shared" si="0"/>
        <v>110</v>
      </c>
      <c r="D54" s="33">
        <v>1</v>
      </c>
      <c r="E54" s="25">
        <v>0.90910000000000002</v>
      </c>
      <c r="F54" s="26">
        <v>4</v>
      </c>
      <c r="G54" s="36">
        <v>3.6364000000000001</v>
      </c>
      <c r="H54" s="32">
        <v>10</v>
      </c>
      <c r="I54" s="36">
        <v>9.0908999999999995</v>
      </c>
      <c r="J54" s="26">
        <v>70</v>
      </c>
      <c r="K54" s="25">
        <v>63.636400000000002</v>
      </c>
      <c r="L54" s="26">
        <v>19</v>
      </c>
      <c r="M54" s="25">
        <v>17.2727</v>
      </c>
      <c r="N54" s="26">
        <v>0</v>
      </c>
      <c r="O54" s="25">
        <v>0</v>
      </c>
      <c r="P54" s="34">
        <v>6</v>
      </c>
      <c r="Q54" s="28">
        <v>5.4545000000000003</v>
      </c>
      <c r="R54" s="24">
        <v>13</v>
      </c>
      <c r="S54" s="28">
        <v>11.818199999999999</v>
      </c>
      <c r="T54" s="33">
        <v>1</v>
      </c>
      <c r="U54" s="29">
        <v>0.90910000000000002</v>
      </c>
      <c r="V54" s="33">
        <v>8</v>
      </c>
      <c r="W54" s="29">
        <v>7.2727000000000004</v>
      </c>
      <c r="X54" s="30">
        <v>1971</v>
      </c>
      <c r="Y54" s="31">
        <v>100</v>
      </c>
    </row>
    <row r="55" spans="1:25" s="21" customFormat="1" ht="15" customHeight="1" x14ac:dyDescent="0.2">
      <c r="A55" s="20" t="s">
        <v>17</v>
      </c>
      <c r="B55" s="70" t="s">
        <v>67</v>
      </c>
      <c r="C55" s="59">
        <f t="shared" si="0"/>
        <v>164</v>
      </c>
      <c r="D55" s="60">
        <v>4</v>
      </c>
      <c r="E55" s="61">
        <v>2.4390000000000001</v>
      </c>
      <c r="F55" s="62">
        <v>6</v>
      </c>
      <c r="G55" s="61">
        <v>3.6585000000000001</v>
      </c>
      <c r="H55" s="63">
        <v>47</v>
      </c>
      <c r="I55" s="61">
        <v>28.6585</v>
      </c>
      <c r="J55" s="63">
        <v>36</v>
      </c>
      <c r="K55" s="61">
        <v>21.9512</v>
      </c>
      <c r="L55" s="62">
        <v>46</v>
      </c>
      <c r="M55" s="61">
        <v>28.0488</v>
      </c>
      <c r="N55" s="62">
        <v>3</v>
      </c>
      <c r="O55" s="61">
        <v>1.8292999999999999</v>
      </c>
      <c r="P55" s="71">
        <v>22</v>
      </c>
      <c r="Q55" s="65">
        <v>13.4146</v>
      </c>
      <c r="R55" s="60">
        <v>19</v>
      </c>
      <c r="S55" s="65">
        <v>11.5854</v>
      </c>
      <c r="T55" s="72">
        <v>5</v>
      </c>
      <c r="U55" s="67">
        <v>3.0488</v>
      </c>
      <c r="V55" s="72">
        <v>16</v>
      </c>
      <c r="W55" s="67">
        <v>9.7561</v>
      </c>
      <c r="X55" s="68">
        <v>2305</v>
      </c>
      <c r="Y55" s="69">
        <v>100</v>
      </c>
    </row>
    <row r="56" spans="1:25" s="21" customFormat="1" ht="15" customHeight="1" x14ac:dyDescent="0.2">
      <c r="A56" s="20" t="s">
        <v>17</v>
      </c>
      <c r="B56" s="22" t="s">
        <v>68</v>
      </c>
      <c r="C56" s="23">
        <f t="shared" si="0"/>
        <v>126</v>
      </c>
      <c r="D56" s="24">
        <v>0</v>
      </c>
      <c r="E56" s="25">
        <v>0</v>
      </c>
      <c r="F56" s="26">
        <v>1</v>
      </c>
      <c r="G56" s="25">
        <v>0.79369999999999996</v>
      </c>
      <c r="H56" s="26">
        <v>12</v>
      </c>
      <c r="I56" s="25">
        <v>9.5237999999999996</v>
      </c>
      <c r="J56" s="32">
        <v>46</v>
      </c>
      <c r="K56" s="25">
        <v>36.507899999999999</v>
      </c>
      <c r="L56" s="26">
        <v>45</v>
      </c>
      <c r="M56" s="25">
        <v>35.714300000000001</v>
      </c>
      <c r="N56" s="32">
        <v>0</v>
      </c>
      <c r="O56" s="25">
        <v>0</v>
      </c>
      <c r="P56" s="27">
        <v>22</v>
      </c>
      <c r="Q56" s="28">
        <v>17.4603</v>
      </c>
      <c r="R56" s="33">
        <v>7</v>
      </c>
      <c r="S56" s="28">
        <v>5.5556000000000001</v>
      </c>
      <c r="T56" s="33">
        <v>0</v>
      </c>
      <c r="U56" s="29">
        <v>0</v>
      </c>
      <c r="V56" s="33">
        <v>4</v>
      </c>
      <c r="W56" s="29">
        <v>3.1745999999999999</v>
      </c>
      <c r="X56" s="30">
        <v>720</v>
      </c>
      <c r="Y56" s="31">
        <v>100</v>
      </c>
    </row>
    <row r="57" spans="1:25" s="21" customFormat="1" ht="15" customHeight="1" x14ac:dyDescent="0.2">
      <c r="A57" s="20" t="s">
        <v>17</v>
      </c>
      <c r="B57" s="70" t="s">
        <v>69</v>
      </c>
      <c r="C57" s="59">
        <f t="shared" si="0"/>
        <v>209</v>
      </c>
      <c r="D57" s="60">
        <v>11</v>
      </c>
      <c r="E57" s="61">
        <v>5.2632000000000003</v>
      </c>
      <c r="F57" s="63">
        <v>14</v>
      </c>
      <c r="G57" s="61">
        <v>6.6985999999999999</v>
      </c>
      <c r="H57" s="62">
        <v>34</v>
      </c>
      <c r="I57" s="61">
        <v>16.267900000000001</v>
      </c>
      <c r="J57" s="62">
        <v>72</v>
      </c>
      <c r="K57" s="61">
        <v>34.449800000000003</v>
      </c>
      <c r="L57" s="62">
        <v>63</v>
      </c>
      <c r="M57" s="61">
        <v>30.1435</v>
      </c>
      <c r="N57" s="62">
        <v>0</v>
      </c>
      <c r="O57" s="61">
        <v>0</v>
      </c>
      <c r="P57" s="71">
        <v>15</v>
      </c>
      <c r="Q57" s="65">
        <v>7.1769999999999996</v>
      </c>
      <c r="R57" s="72">
        <v>25</v>
      </c>
      <c r="S57" s="65">
        <v>11.9617</v>
      </c>
      <c r="T57" s="72">
        <v>1</v>
      </c>
      <c r="U57" s="67">
        <v>0.47849999999999998</v>
      </c>
      <c r="V57" s="72">
        <v>14</v>
      </c>
      <c r="W57" s="67">
        <v>6.6985999999999999</v>
      </c>
      <c r="X57" s="68">
        <v>2232</v>
      </c>
      <c r="Y57" s="69">
        <v>100</v>
      </c>
    </row>
    <row r="58" spans="1:25" s="21" customFormat="1" ht="15" customHeight="1" thickBot="1" x14ac:dyDescent="0.25">
      <c r="A58" s="20" t="s">
        <v>17</v>
      </c>
      <c r="B58" s="37" t="s">
        <v>70</v>
      </c>
      <c r="C58" s="74">
        <f t="shared" si="0"/>
        <v>21</v>
      </c>
      <c r="D58" s="56">
        <v>2</v>
      </c>
      <c r="E58" s="39">
        <v>9.5237999999999996</v>
      </c>
      <c r="F58" s="40">
        <v>2</v>
      </c>
      <c r="G58" s="39">
        <v>9.5237999999999996</v>
      </c>
      <c r="H58" s="41">
        <v>7</v>
      </c>
      <c r="I58" s="39">
        <v>33.333300000000001</v>
      </c>
      <c r="J58" s="40">
        <v>1</v>
      </c>
      <c r="K58" s="39">
        <v>4.7618999999999998</v>
      </c>
      <c r="L58" s="40">
        <v>8</v>
      </c>
      <c r="M58" s="39">
        <v>38.095199999999998</v>
      </c>
      <c r="N58" s="40">
        <v>0</v>
      </c>
      <c r="O58" s="39">
        <v>0</v>
      </c>
      <c r="P58" s="42">
        <v>1</v>
      </c>
      <c r="Q58" s="43">
        <v>4.7618999999999998</v>
      </c>
      <c r="R58" s="38">
        <v>2</v>
      </c>
      <c r="S58" s="43">
        <v>9.5237999999999996</v>
      </c>
      <c r="T58" s="38">
        <v>0</v>
      </c>
      <c r="U58" s="44">
        <v>0</v>
      </c>
      <c r="V58" s="38">
        <v>0</v>
      </c>
      <c r="W58" s="44">
        <v>0</v>
      </c>
      <c r="X58" s="45">
        <v>365</v>
      </c>
      <c r="Y58" s="46">
        <v>100</v>
      </c>
    </row>
    <row r="59" spans="1:25" s="49" customFormat="1" ht="15" customHeight="1" x14ac:dyDescent="0.2">
      <c r="A59" s="51"/>
      <c r="B59" s="52"/>
      <c r="C59" s="48"/>
      <c r="D59" s="48"/>
      <c r="E59" s="48"/>
      <c r="F59" s="48"/>
      <c r="G59" s="48"/>
      <c r="H59" s="48"/>
      <c r="I59" s="48"/>
      <c r="J59" s="48"/>
      <c r="K59" s="48"/>
      <c r="L59" s="48"/>
      <c r="M59" s="48"/>
      <c r="N59" s="48"/>
      <c r="O59" s="48"/>
      <c r="P59" s="48"/>
      <c r="Q59" s="48"/>
      <c r="R59" s="48"/>
      <c r="S59" s="48"/>
      <c r="T59" s="48"/>
      <c r="U59" s="48"/>
      <c r="V59" s="53"/>
      <c r="W59" s="54"/>
      <c r="X59" s="48"/>
      <c r="Y59" s="48"/>
    </row>
    <row r="60" spans="1:25" s="21" customFormat="1" ht="15" customHeight="1" x14ac:dyDescent="0.2">
      <c r="A60" s="20"/>
      <c r="B60" s="76" t="s">
        <v>75</v>
      </c>
      <c r="C60" s="75"/>
      <c r="D60" s="75"/>
      <c r="E60" s="75"/>
      <c r="F60" s="75"/>
      <c r="G60" s="75"/>
      <c r="H60" s="55"/>
      <c r="I60" s="55"/>
      <c r="J60" s="55"/>
      <c r="K60" s="55"/>
      <c r="L60" s="55"/>
      <c r="M60" s="55"/>
      <c r="N60" s="55"/>
      <c r="O60" s="55"/>
      <c r="P60" s="55"/>
      <c r="Q60" s="55"/>
      <c r="R60" s="55"/>
      <c r="S60" s="55"/>
      <c r="T60" s="55"/>
      <c r="U60" s="55"/>
      <c r="V60" s="75"/>
      <c r="W60" s="75"/>
      <c r="X60" s="55"/>
      <c r="Y60" s="55"/>
    </row>
    <row r="61" spans="1:25" s="21" customFormat="1" ht="15" customHeight="1" x14ac:dyDescent="0.2">
      <c r="A61" s="20"/>
      <c r="B61" s="76" t="str">
        <f>CONCATENATE("NOTE: Table reads (for US Totals):  Of all ", C65," female public school students with and without disabilities who ", LOWER(A7), ", ",D65," (",TEXT(U7,"0.0"),"%) were served solely under Section 504 and ", F65," (",TEXT(S7,"0.0"),"%) were served under IDEA.")</f>
        <v>NOTE: Table reads (for US Totals):  Of all 8,585 female public school students with and without disabilities who reported to have been harassed or bullied on the basis of race, color or national origin, 111 (1.3%) were served solely under Section 504 and 910 (10.6%) were served under IDEA.</v>
      </c>
      <c r="C61" s="75"/>
      <c r="D61" s="75"/>
      <c r="E61" s="75"/>
      <c r="F61" s="75"/>
      <c r="G61" s="75"/>
      <c r="H61" s="55"/>
      <c r="I61" s="55"/>
      <c r="J61" s="55"/>
      <c r="K61" s="55"/>
      <c r="L61" s="55"/>
      <c r="M61" s="55"/>
      <c r="N61" s="55"/>
      <c r="O61" s="55"/>
      <c r="P61" s="55"/>
      <c r="Q61" s="55"/>
      <c r="R61" s="55"/>
      <c r="S61" s="55"/>
      <c r="T61" s="55"/>
      <c r="U61" s="55"/>
      <c r="V61" s="75"/>
      <c r="W61" s="78"/>
      <c r="X61" s="55"/>
      <c r="Y61" s="55"/>
    </row>
    <row r="62" spans="1:25" s="21" customFormat="1" ht="15" customHeight="1" x14ac:dyDescent="0.2">
      <c r="A62" s="20"/>
      <c r="B62" s="76" t="str">
        <f>CONCATENATE("            Table reads (for US Race/Ethnicity):  Of all ",TEXT(A3,"#,##0")," female public school students with and without disabilities served under IDEA who ",LOWER(A7), ", ",TEXT(D7,"#,##0")," (",TEXT(E7,"0.0"),"%) were American Indian or Alaska Native.")</f>
        <v xml:space="preserve">            Table reads (for US Race/Ethnicity):  Of all 8,585 female public school students with and without disabilities served under IDEA who reported to have been harassed or bullied on the basis of race, color or national origin, 207 (2.4%) were American Indian or Alaska Native.</v>
      </c>
      <c r="C62" s="75"/>
      <c r="D62" s="75"/>
      <c r="E62" s="75"/>
      <c r="F62" s="75"/>
      <c r="G62" s="75"/>
      <c r="H62" s="55"/>
      <c r="I62" s="55"/>
      <c r="J62" s="55"/>
      <c r="K62" s="55"/>
      <c r="L62" s="55"/>
      <c r="M62" s="55"/>
      <c r="N62" s="55"/>
      <c r="O62" s="55"/>
      <c r="P62" s="55"/>
      <c r="Q62" s="55"/>
      <c r="R62" s="55"/>
      <c r="S62" s="55"/>
      <c r="T62" s="55"/>
      <c r="U62" s="55"/>
      <c r="V62" s="75"/>
      <c r="W62" s="75"/>
      <c r="X62" s="55"/>
      <c r="Y62" s="55"/>
    </row>
    <row r="63" spans="1:25" s="21" customFormat="1" ht="15" customHeight="1" x14ac:dyDescent="0.2">
      <c r="A63" s="20"/>
      <c r="B63" s="87" t="s">
        <v>71</v>
      </c>
      <c r="C63" s="87"/>
      <c r="D63" s="87"/>
      <c r="E63" s="87"/>
      <c r="F63" s="87"/>
      <c r="G63" s="87"/>
      <c r="H63" s="87"/>
      <c r="I63" s="87"/>
      <c r="J63" s="87"/>
      <c r="K63" s="87"/>
      <c r="L63" s="87"/>
      <c r="M63" s="87"/>
      <c r="N63" s="87"/>
      <c r="O63" s="87"/>
      <c r="P63" s="87"/>
      <c r="Q63" s="87"/>
      <c r="R63" s="87"/>
      <c r="S63" s="87"/>
      <c r="T63" s="87"/>
      <c r="U63" s="87"/>
      <c r="V63" s="87"/>
      <c r="W63" s="87"/>
      <c r="X63" s="55"/>
      <c r="Y63" s="55"/>
    </row>
    <row r="64" spans="1:25" s="49" customFormat="1" ht="14.1" customHeight="1" x14ac:dyDescent="0.2">
      <c r="B64" s="87" t="s">
        <v>72</v>
      </c>
      <c r="C64" s="87"/>
      <c r="D64" s="87"/>
      <c r="E64" s="87"/>
      <c r="F64" s="87"/>
      <c r="G64" s="87"/>
      <c r="H64" s="87"/>
      <c r="I64" s="87"/>
      <c r="J64" s="87"/>
      <c r="K64" s="87"/>
      <c r="L64" s="87"/>
      <c r="M64" s="87"/>
      <c r="N64" s="87"/>
      <c r="O64" s="87"/>
      <c r="P64" s="87"/>
      <c r="Q64" s="87"/>
      <c r="R64" s="87"/>
      <c r="S64" s="87"/>
      <c r="T64" s="87"/>
      <c r="U64" s="87"/>
      <c r="V64" s="87"/>
      <c r="W64" s="87"/>
      <c r="X64" s="48"/>
      <c r="Y64" s="47"/>
    </row>
    <row r="65" spans="1:25" s="49" customFormat="1" ht="15" customHeight="1" x14ac:dyDescent="0.2">
      <c r="A65" s="51"/>
      <c r="B65" s="1"/>
      <c r="C65" s="79" t="str">
        <f>IF(ISTEXT(C7),LEFT(C7,3),TEXT(C7,"#,##0"))</f>
        <v>8,585</v>
      </c>
      <c r="D65" s="79" t="str">
        <f>IF(ISTEXT(T7),LEFT(T7,3),TEXT(T7,"#,##0"))</f>
        <v>111</v>
      </c>
      <c r="E65" s="1"/>
      <c r="F65" s="79" t="str">
        <f>IF(ISTEXT(R7),LEFT(R7,3),TEXT(R7,"#,##0"))</f>
        <v>910</v>
      </c>
      <c r="G65" s="1"/>
      <c r="H65" s="1"/>
      <c r="I65" s="1"/>
      <c r="J65" s="1"/>
      <c r="K65" s="1"/>
      <c r="L65" s="1"/>
      <c r="M65" s="1"/>
      <c r="N65" s="1"/>
      <c r="O65" s="1"/>
      <c r="P65" s="1"/>
      <c r="Q65" s="1"/>
      <c r="R65" s="1"/>
      <c r="S65" s="1"/>
      <c r="T65" s="1"/>
      <c r="U65" s="1"/>
      <c r="V65" s="5"/>
      <c r="W65" s="6"/>
      <c r="X65" s="48"/>
      <c r="Y65" s="48"/>
    </row>
  </sheetData>
  <sortState ref="A8:Y58">
    <sortCondition ref="B8:B58"/>
  </sortState>
  <mergeCells count="17">
    <mergeCell ref="B64:W64"/>
    <mergeCell ref="B4:B5"/>
    <mergeCell ref="C4:C5"/>
    <mergeCell ref="D4:Q4"/>
    <mergeCell ref="R4:S5"/>
    <mergeCell ref="T4:U5"/>
    <mergeCell ref="V4:W5"/>
    <mergeCell ref="H5:I5"/>
    <mergeCell ref="J5:K5"/>
    <mergeCell ref="L5:M5"/>
    <mergeCell ref="N5:O5"/>
    <mergeCell ref="P5:Q5"/>
    <mergeCell ref="X4:X5"/>
    <mergeCell ref="Y4:Y5"/>
    <mergeCell ref="D5:E5"/>
    <mergeCell ref="F5:G5"/>
    <mergeCell ref="B63:W63"/>
  </mergeCells>
  <phoneticPr fontId="15" type="noConversion"/>
  <printOptions horizontalCentered="1"/>
  <pageMargins left="0.5" right="0.5" top="1" bottom="1" header="0.5" footer="0.5"/>
  <pageSetup paperSize="3" scale="58" orientation="landscape" horizontalDpi="4294967292" verticalDpi="4294967292"/>
  <extLst>
    <ext xmlns:mx="http://schemas.microsoft.com/office/mac/excel/2008/main" uri="{64002731-A6B0-56B0-2670-7721B7C09600}">
      <mx:PLV Mode="0" OnePage="0" WScale="4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vt:lpstr>
      <vt:lpstr>Male</vt:lpstr>
      <vt:lpstr>Female</vt:lpstr>
      <vt:lpstr>Female!Print_Area</vt:lpstr>
      <vt:lpstr>Male!Print_Area</vt:lpstr>
      <vt:lpstr>Total!Print_Area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for Civil Rights</dc:creator>
  <cp:lastModifiedBy>Hector Tello</cp:lastModifiedBy>
  <cp:lastPrinted>2015-09-15T12:45:36Z</cp:lastPrinted>
  <dcterms:created xsi:type="dcterms:W3CDTF">2014-03-02T22:16:30Z</dcterms:created>
  <dcterms:modified xsi:type="dcterms:W3CDTF">2020-04-25T15:58:14Z</dcterms:modified>
</cp:coreProperties>
</file>