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autoCompressPictures="0"/>
  <bookViews>
    <workbookView xWindow="-33645" yWindow="-8475" windowWidth="24240" windowHeight="11430" tabRatio="691"/>
  </bookViews>
  <sheets>
    <sheet name="Total" sheetId="56" r:id="rId1"/>
    <sheet name="Male" sheetId="57" r:id="rId2"/>
    <sheet name="Female" sheetId="58" r:id="rId3"/>
    <sheet name="Total with Dis" sheetId="59" r:id="rId4"/>
    <sheet name="Male with Dis" sheetId="60" r:id="rId5"/>
    <sheet name="Female with Dis" sheetId="61" r:id="rId6"/>
    <sheet name="Total no Dis" sheetId="62" r:id="rId7"/>
    <sheet name="Male no Dis" sheetId="63" r:id="rId8"/>
    <sheet name="Female no Dis" sheetId="64"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Total!$A$6:$Y$58</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8" i="64" l="1"/>
  <c r="C68" i="64"/>
  <c r="B60" i="64" s="1"/>
  <c r="D64" i="64"/>
  <c r="C64" i="64"/>
  <c r="B2" i="64"/>
  <c r="D68" i="63"/>
  <c r="C68" i="63"/>
  <c r="B60" i="63" s="1"/>
  <c r="D64" i="63"/>
  <c r="C64" i="63"/>
  <c r="B2" i="63"/>
  <c r="D68" i="62"/>
  <c r="C68" i="62"/>
  <c r="B60" i="62" s="1"/>
  <c r="D64" i="62"/>
  <c r="C64" i="62"/>
  <c r="B2" i="62"/>
  <c r="H68" i="61" l="1"/>
  <c r="F68" i="61"/>
  <c r="B63" i="61" s="1"/>
  <c r="D68" i="61"/>
  <c r="C68" i="61"/>
  <c r="B64" i="61"/>
  <c r="B2" i="61"/>
  <c r="H68" i="60"/>
  <c r="F68" i="60"/>
  <c r="D68" i="60"/>
  <c r="C68" i="60"/>
  <c r="B63" i="60" s="1"/>
  <c r="B64" i="60"/>
  <c r="B2" i="60"/>
  <c r="H68" i="59"/>
  <c r="F68" i="59"/>
  <c r="D68" i="59"/>
  <c r="C68" i="59"/>
  <c r="B64" i="59"/>
  <c r="B63" i="59"/>
  <c r="B2" i="59"/>
  <c r="H68" i="58" l="1"/>
  <c r="F68" i="58"/>
  <c r="D68" i="58"/>
  <c r="C68" i="58"/>
  <c r="B64" i="58"/>
  <c r="B63" i="58"/>
  <c r="A3" i="58"/>
  <c r="B2" i="58"/>
  <c r="H68" i="57"/>
  <c r="F68" i="57"/>
  <c r="D68" i="57"/>
  <c r="C68" i="57"/>
  <c r="B63" i="57" s="1"/>
  <c r="B64" i="57"/>
  <c r="A3" i="57"/>
  <c r="B2" i="57"/>
  <c r="H68" i="56"/>
  <c r="F68" i="56"/>
  <c r="D68" i="56"/>
  <c r="C68" i="56"/>
  <c r="B63" i="56"/>
  <c r="A3" i="56"/>
  <c r="B64" i="56" s="1"/>
  <c r="B2" i="56"/>
</calcChain>
</file>

<file path=xl/sharedStrings.xml><?xml version="1.0" encoding="utf-8"?>
<sst xmlns="http://schemas.openxmlformats.org/spreadsheetml/2006/main" count="1269" uniqueCount="87">
  <si>
    <t>State</t>
  </si>
  <si>
    <t>Total Students</t>
  </si>
  <si>
    <t>Students  With Disabilities Served Under  IDEA</t>
  </si>
  <si>
    <t>Students With Disabilities Served Only Under Section 504</t>
  </si>
  <si>
    <t>English Language Learners</t>
  </si>
  <si>
    <t>Number of Schools</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</si>
  <si>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</si>
  <si>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</si>
  <si>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</si>
  <si>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</si>
  <si>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</si>
  <si>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</si>
  <si>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</si>
  <si>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</si>
  <si>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</si>
  <si>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</si>
  <si>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r>
      <t>Percent</t>
    </r>
    <r>
      <rPr>
        <b/>
        <vertAlign val="superscript"/>
        <sz val="10"/>
        <rFont val="Arial"/>
        <family val="2"/>
      </rPr>
      <t>2</t>
    </r>
  </si>
  <si>
    <t>Expulsions with and without educational services</t>
  </si>
  <si>
    <t>United States</t>
  </si>
  <si>
    <t>Corporal punishment</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</si>
  <si>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</si>
  <si>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</si>
  <si>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</si>
  <si>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</si>
  <si>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</si>
  <si>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</si>
  <si>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</si>
  <si>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</si>
  <si>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</si>
  <si>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</si>
  <si>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</si>
  <si>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</si>
  <si>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</si>
  <si>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</si>
  <si>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</si>
  <si>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</si>
  <si>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</si>
  <si>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</si>
  <si>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</si>
  <si>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</si>
  <si>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</si>
  <si>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</si>
  <si>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</si>
  <si>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</si>
  <si>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</si>
  <si>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</si>
  <si>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</si>
  <si>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</si>
  <si>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</si>
  <si>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</si>
  <si>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</si>
  <si>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</si>
  <si>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</si>
  <si>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</si>
  <si>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</si>
  <si>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</si>
  <si>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</si>
  <si>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</si>
  <si>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</si>
  <si>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</si>
  <si>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</si>
  <si>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</si>
  <si>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</si>
  <si>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</si>
  <si>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</si>
  <si>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</si>
  <si>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</si>
  <si>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</si>
  <si>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</si>
  <si>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</si>
  <si>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</si>
  <si>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 Data by race/ethnicity were collected only for students without and with disabilities served under the Individuals with Disabilities Education Act (IDEA), and not for students with disabilities served solely under Section 504 of the Rehabilitation Act of 1973.</t>
  </si>
  <si>
    <t xml:space="preserve">  Percentages reflect the race/ethnic composition of students without and with disabilities served under IDEA.</t>
  </si>
  <si>
    <t>2 Percentage over all public school students without and with disabilities (both students with disabilities served under IDEA and students with disabilities served solely under Section 504).</t>
  </si>
  <si>
    <t xml:space="preserve">            Data reported in this table represent 100.0% of responding schools.</t>
  </si>
  <si>
    <t>SOURCE: U.S. Department of Education, Office for Civil Rights, Civil Rights Data Collection, 2015-16, available at https://ocrdata.ed.gov. Data notes are available at https://ocrdata.ed.gov/Downloads/Data-Notes-2015-16-CRDC.pdf.</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</si>
  <si>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</si>
  <si>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Percentages reflect the race/ethnic composition of students with disabilities served under IDEA.</t>
  </si>
  <si>
    <t>1 Data by race/ethnicity were collected only for students with disabilities served under the Individuals with Disabilities Education Act (IDEA), and not for students with disabilities served solely under Section 504 of the Rehabilitation Act of 1973.</t>
  </si>
  <si>
    <t xml:space="preserve">English Language Learners With Disabilities </t>
  </si>
  <si>
    <r>
      <t>Race/Ethnicity of Students With Disabilities Served Under IDEA</t>
    </r>
    <r>
      <rPr>
        <b/>
        <vertAlign val="superscript"/>
        <sz val="10"/>
        <rFont val="Arial"/>
        <family val="2"/>
      </rPr>
      <t>1</t>
    </r>
  </si>
  <si>
    <t>Students With Disabilities</t>
  </si>
  <si>
    <t>Percent</t>
  </si>
  <si>
    <t xml:space="preserve">English Language Learners Without Disabilities </t>
  </si>
  <si>
    <t>Race/Ethnicity of Students Without Disabilities</t>
  </si>
  <si>
    <t>Students Without Disabilities</t>
  </si>
  <si>
    <t>Race/Ethnicity of Students Without and With Disabilities Served Under IDEA1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</si>
</sst>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36"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b/>
      <vertAlign val="superscrip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0"/>
      <name val="Arial"/>
      <family val="2"/>
    </font>
  </fonts>
  <fills count="3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19" fillId="0" borderId="0" applyNumberFormat="0" applyFill="0" applyBorder="0" applyAlignment="0" applyProtection="0"/>
    <xf numFmtId="0" fontId="20" fillId="0" borderId="32" applyNumberFormat="0" applyFill="0" applyAlignment="0" applyProtection="0"/>
    <xf numFmtId="0" fontId="21" fillId="0" borderId="33" applyNumberFormat="0" applyFill="0" applyAlignment="0" applyProtection="0"/>
    <xf numFmtId="0" fontId="22" fillId="0" borderId="34"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5" applyNumberFormat="0" applyAlignment="0" applyProtection="0"/>
    <xf numFmtId="0" fontId="27" fillId="8" borderId="36" applyNumberFormat="0" applyAlignment="0" applyProtection="0"/>
    <xf numFmtId="0" fontId="28" fillId="8" borderId="35" applyNumberFormat="0" applyAlignment="0" applyProtection="0"/>
    <xf numFmtId="0" fontId="29" fillId="0" borderId="37" applyNumberFormat="0" applyFill="0" applyAlignment="0" applyProtection="0"/>
    <xf numFmtId="0" fontId="30" fillId="9" borderId="38" applyNumberFormat="0" applyAlignment="0" applyProtection="0"/>
    <xf numFmtId="0" fontId="31" fillId="0" borderId="0" applyNumberFormat="0" applyFill="0" applyBorder="0" applyAlignment="0" applyProtection="0"/>
    <xf numFmtId="0" fontId="4" fillId="10" borderId="39" applyNumberFormat="0" applyFont="0" applyAlignment="0" applyProtection="0"/>
    <xf numFmtId="0" fontId="32" fillId="0" borderId="0" applyNumberFormat="0" applyFill="0" applyBorder="0" applyAlignment="0" applyProtection="0"/>
    <xf numFmtId="0" fontId="33" fillId="0" borderId="40" applyNumberFormat="0" applyFill="0" applyAlignment="0" applyProtection="0"/>
    <xf numFmtId="0" fontId="3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3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3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3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cellStyleXfs>
  <cellXfs count="117">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4" fontId="13" fillId="0" borderId="27" xfId="35" quotePrefix="1"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5" fontId="13" fillId="0" borderId="2" xfId="35"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3" applyFont="1" applyFill="1" applyBorder="1"/>
    <xf numFmtId="0" fontId="13" fillId="0" borderId="0" xfId="81" applyFont="1" applyFill="1" applyBorder="1"/>
    <xf numFmtId="0" fontId="13" fillId="3" borderId="29" xfId="34" applyFont="1" applyFill="1" applyBorder="1" applyAlignment="1">
      <alignment horizontal="left" vertical="center"/>
    </xf>
    <xf numFmtId="164" fontId="13" fillId="3" borderId="20" xfId="35"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5" fontId="13" fillId="3" borderId="11" xfId="35" applyNumberFormat="1" applyFont="1" applyFill="1" applyBorder="1" applyAlignment="1">
      <alignment horizontal="right"/>
    </xf>
    <xf numFmtId="164" fontId="13" fillId="3" borderId="5" xfId="35" applyNumberFormat="1" applyFont="1" applyFill="1" applyBorder="1" applyAlignment="1">
      <alignment horizontal="right"/>
    </xf>
    <xf numFmtId="165" fontId="13" fillId="3" borderId="0" xfId="35"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3" borderId="0" xfId="81" applyFont="1" applyFill="1" applyBorder="1"/>
    <xf numFmtId="164" fontId="13" fillId="3" borderId="21" xfId="35" quotePrefix="1"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20"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0" fontId="13" fillId="0" borderId="2" xfId="81" applyFont="1" applyFill="1" applyBorder="1"/>
    <xf numFmtId="164" fontId="13" fillId="0" borderId="28" xfId="35" quotePrefix="1" applyNumberFormat="1" applyFont="1" applyFill="1" applyBorder="1" applyAlignment="1">
      <alignment horizontal="right"/>
    </xf>
    <xf numFmtId="1" fontId="7" fillId="0" borderId="0" xfId="36" applyNumberFormat="1" applyFont="1" applyBorder="1" applyAlignment="1">
      <alignment horizontal="right" wrapText="1"/>
    </xf>
    <xf numFmtId="1" fontId="7" fillId="0" borderId="2" xfId="36" applyNumberFormat="1" applyFont="1" applyBorder="1" applyAlignment="1">
      <alignment horizontal="right" wrapText="1"/>
    </xf>
    <xf numFmtId="37" fontId="13" fillId="3" borderId="20" xfId="33" applyNumberFormat="1" applyFont="1" applyFill="1" applyBorder="1" applyAlignment="1">
      <alignment horizontal="right"/>
    </xf>
    <xf numFmtId="37" fontId="13" fillId="0" borderId="20" xfId="33" applyNumberFormat="1" applyFont="1" applyFill="1" applyBorder="1" applyAlignment="1">
      <alignment horizontal="right"/>
    </xf>
    <xf numFmtId="37" fontId="13" fillId="0" borderId="27" xfId="33" applyNumberFormat="1" applyFont="1" applyFill="1" applyBorder="1" applyAlignment="1">
      <alignment horizontal="right"/>
    </xf>
    <xf numFmtId="0" fontId="13" fillId="0" borderId="0" xfId="35" applyFont="1" applyFill="1" applyBorder="1" applyAlignment="1">
      <alignment horizontal="right"/>
    </xf>
    <xf numFmtId="0" fontId="7" fillId="2" borderId="0" xfId="35" applyFont="1" applyFill="1" applyBorder="1" applyAlignment="1">
      <alignment horizontal="right"/>
    </xf>
    <xf numFmtId="0" fontId="7" fillId="0" borderId="0" xfId="35" applyFont="1" applyBorder="1" applyAlignment="1">
      <alignment horizontal="right"/>
    </xf>
    <xf numFmtId="164" fontId="6" fillId="0" borderId="0" xfId="35" applyNumberFormat="1" applyFont="1"/>
    <xf numFmtId="0" fontId="17" fillId="0" borderId="0" xfId="36" applyFont="1" applyAlignment="1">
      <alignment wrapText="1"/>
    </xf>
    <xf numFmtId="0" fontId="13" fillId="0" borderId="0" xfId="33" applyFont="1" applyFill="1" applyBorder="1" applyAlignment="1">
      <alignment vertical="center"/>
    </xf>
    <xf numFmtId="0" fontId="6" fillId="2" borderId="0" xfId="35" applyFont="1" applyFill="1" applyBorder="1" applyAlignment="1">
      <alignment horizontal="right"/>
    </xf>
    <xf numFmtId="0" fontId="7" fillId="2" borderId="0" xfId="35" applyFont="1" applyFill="1" applyBorder="1"/>
    <xf numFmtId="164" fontId="13" fillId="0" borderId="2" xfId="35" quotePrefix="1" applyNumberFormat="1" applyFont="1" applyFill="1" applyBorder="1" applyAlignment="1">
      <alignment horizontal="right"/>
    </xf>
    <xf numFmtId="1" fontId="7" fillId="0" borderId="0" xfId="36" applyNumberFormat="1" applyFont="1" applyBorder="1" applyAlignment="1">
      <alignment wrapText="1"/>
    </xf>
    <xf numFmtId="0" fontId="17" fillId="0" borderId="0" xfId="36" applyFont="1" applyAlignment="1">
      <alignment wrapText="1"/>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0" fontId="13" fillId="0" borderId="0" xfId="33" applyFont="1" applyFill="1" applyBorder="1" applyAlignment="1">
      <alignment vertical="center"/>
    </xf>
    <xf numFmtId="1" fontId="12" fillId="0" borderId="21" xfId="34" applyNumberFormat="1" applyFont="1" applyFill="1" applyBorder="1" applyAlignment="1">
      <alignment horizontal="center" wrapText="1"/>
    </xf>
  </cellXfs>
  <cellStyles count="123">
    <cellStyle name="20% - Accent1" xfId="100" builtinId="30" customBuiltin="1"/>
    <cellStyle name="20% - Accent2" xfId="104" builtinId="34" customBuiltin="1"/>
    <cellStyle name="20% - Accent3" xfId="108" builtinId="38" customBuiltin="1"/>
    <cellStyle name="20% - Accent4" xfId="112" builtinId="42" customBuiltin="1"/>
    <cellStyle name="20% - Accent5" xfId="116" builtinId="46" customBuiltin="1"/>
    <cellStyle name="20% - Accent6" xfId="120" builtinId="50" customBuiltin="1"/>
    <cellStyle name="40% - Accent1" xfId="101" builtinId="31" customBuiltin="1"/>
    <cellStyle name="40% - Accent2" xfId="105" builtinId="35" customBuiltin="1"/>
    <cellStyle name="40% - Accent3" xfId="109" builtinId="39" customBuiltin="1"/>
    <cellStyle name="40% - Accent4" xfId="113" builtinId="43" customBuiltin="1"/>
    <cellStyle name="40% - Accent5" xfId="117" builtinId="47" customBuiltin="1"/>
    <cellStyle name="40% - Accent6" xfId="121" builtinId="51" customBuiltin="1"/>
    <cellStyle name="60% - Accent1" xfId="102" builtinId="32" customBuiltin="1"/>
    <cellStyle name="60% - Accent2" xfId="106" builtinId="36" customBuiltin="1"/>
    <cellStyle name="60% - Accent3" xfId="110" builtinId="40" customBuiltin="1"/>
    <cellStyle name="60% - Accent4" xfId="114" builtinId="44" customBuiltin="1"/>
    <cellStyle name="60% - Accent5" xfId="118" builtinId="48" customBuiltin="1"/>
    <cellStyle name="60% - Accent6" xfId="122" builtinId="52" customBuiltin="1"/>
    <cellStyle name="Accent1" xfId="99" builtinId="29" customBuiltin="1"/>
    <cellStyle name="Accent2" xfId="103" builtinId="33" customBuiltin="1"/>
    <cellStyle name="Accent3" xfId="107" builtinId="37" customBuiltin="1"/>
    <cellStyle name="Accent4" xfId="111" builtinId="41" customBuiltin="1"/>
    <cellStyle name="Accent5" xfId="115" builtinId="45" customBuiltin="1"/>
    <cellStyle name="Accent6" xfId="119" builtinId="49" customBuiltin="1"/>
    <cellStyle name="Bad" xfId="88" builtinId="27" customBuiltin="1"/>
    <cellStyle name="Calculation" xfId="92" builtinId="22" customBuiltin="1"/>
    <cellStyle name="Check Cell" xfId="94" builtinId="23" customBuiltin="1"/>
    <cellStyle name="Explanatory Text" xfId="97" builtinId="53" customBuilti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40" builtinId="9" hidden="1"/>
    <cellStyle name="Followed Hyperlink" xfId="44" builtinId="9" hidden="1"/>
    <cellStyle name="Followed Hyperlink" xfId="46" builtinId="9" hidden="1"/>
    <cellStyle name="Followed Hyperlink" xfId="52" builtinId="9" hidden="1"/>
    <cellStyle name="Followed Hyperlink" xfId="54" builtinId="9" hidden="1"/>
    <cellStyle name="Followed Hyperlink" xfId="56" builtinId="9" hidden="1"/>
    <cellStyle name="Followed Hyperlink" xfId="62" builtinId="9" hidden="1"/>
    <cellStyle name="Followed Hyperlink" xfId="64" builtinId="9" hidden="1"/>
    <cellStyle name="Followed Hyperlink" xfId="68" builtinId="9" hidden="1"/>
    <cellStyle name="Followed Hyperlink" xfId="58" builtinId="9" hidden="1"/>
    <cellStyle name="Followed Hyperlink" xfId="50" builtinId="9" hidden="1"/>
    <cellStyle name="Followed Hyperlink" xfId="42" builtinId="9" hidden="1"/>
    <cellStyle name="Followed Hyperlink" xfId="22" builtinId="9" hidden="1"/>
    <cellStyle name="Followed Hyperlink" xfId="10" builtinId="9" hidden="1"/>
    <cellStyle name="Followed Hyperlink" xfId="12" builtinId="9" hidden="1"/>
    <cellStyle name="Followed Hyperlink" xfId="18" builtinId="9" hidden="1"/>
    <cellStyle name="Followed Hyperlink" xfId="16" builtinId="9" hidden="1"/>
    <cellStyle name="Followed Hyperlink" xfId="30" builtinId="9" hidden="1"/>
    <cellStyle name="Followed Hyperlink" xfId="66" builtinId="9" hidden="1"/>
    <cellStyle name="Followed Hyperlink" xfId="60" builtinId="9" hidden="1"/>
    <cellStyle name="Followed Hyperlink" xfId="48" builtinId="9" hidden="1"/>
    <cellStyle name="Followed Hyperlink" xfId="38" builtinId="9" hidden="1"/>
    <cellStyle name="Followed Hyperlink" xfId="74" builtinId="9" hidden="1"/>
    <cellStyle name="Followed Hyperlink" xfId="70" builtinId="9" hidden="1"/>
    <cellStyle name="Followed Hyperlink" xfId="26" builtinId="9" hidden="1"/>
    <cellStyle name="Followed Hyperlink" xfId="28" builtinId="9" hidden="1"/>
    <cellStyle name="Followed Hyperlink" xfId="32" builtinId="9" hidden="1"/>
    <cellStyle name="Followed Hyperlink" xfId="24" builtinId="9" hidden="1"/>
    <cellStyle name="Followed Hyperlink" xfId="80" builtinId="9" hidden="1"/>
    <cellStyle name="Followed Hyperlink" xfId="78" builtinId="9" hidden="1"/>
    <cellStyle name="Followed Hyperlink" xfId="76" builtinId="9" hidden="1"/>
    <cellStyle name="Followed Hyperlink" xfId="72" builtinId="9" hidden="1"/>
    <cellStyle name="Good" xfId="87" builtinId="26" customBuiltin="1"/>
    <cellStyle name="Heading 1" xfId="83" builtinId="16" customBuiltin="1"/>
    <cellStyle name="Heading 2" xfId="84" builtinId="17" customBuiltin="1"/>
    <cellStyle name="Heading 3" xfId="85" builtinId="18" customBuiltin="1"/>
    <cellStyle name="Heading 4" xfId="86" builtinId="19" customBuiltin="1"/>
    <cellStyle name="Hyperlink" xfId="53" builtinId="8" hidden="1"/>
    <cellStyle name="Hyperlink" xfId="21" builtinId="8" hidden="1"/>
    <cellStyle name="Hyperlink" xfId="11" builtinId="8" hidden="1"/>
    <cellStyle name="Hyperlink" xfId="13" builtinId="8" hidden="1"/>
    <cellStyle name="Hyperlink" xfId="17" builtinId="8" hidden="1"/>
    <cellStyle name="Hyperlink" xfId="19" builtinId="8" hidden="1"/>
    <cellStyle name="Hyperlink" xfId="5" builtinId="8" hidden="1"/>
    <cellStyle name="Hyperlink" xfId="9" builtinId="8" hidden="1"/>
    <cellStyle name="Hyperlink" xfId="3" builtinId="8" hidden="1"/>
    <cellStyle name="Hyperlink" xfId="1" builtinId="8" hidden="1"/>
    <cellStyle name="Hyperlink" xfId="7" builtinId="8" hidden="1"/>
    <cellStyle name="Hyperlink" xfId="15" builtinId="8" hidden="1"/>
    <cellStyle name="Hyperlink" xfId="41" builtinId="8" hidden="1"/>
    <cellStyle name="Hyperlink" xfId="65" builtinId="8" hidden="1"/>
    <cellStyle name="Hyperlink" xfId="57"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9"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37" builtinId="8" hidden="1"/>
    <cellStyle name="Hyperlink" xfId="73"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61" builtinId="8" hidden="1"/>
    <cellStyle name="Hyperlink" xfId="63" builtinId="8" hidden="1"/>
    <cellStyle name="Hyperlink" xfId="67" builtinId="8" hidden="1"/>
    <cellStyle name="Hyperlink" xfId="59" builtinId="8" hidden="1"/>
    <cellStyle name="Hyperlink" xfId="55" builtinId="8" hidden="1"/>
    <cellStyle name="Input" xfId="90" builtinId="20" customBuiltin="1"/>
    <cellStyle name="Linked Cell" xfId="93" builtinId="24" customBuiltin="1"/>
    <cellStyle name="Neutral" xfId="89" builtinId="28" customBuiltin="1"/>
    <cellStyle name="Normal" xfId="0" builtinId="0"/>
    <cellStyle name="Normal 2 2" xfId="33"/>
    <cellStyle name="Normal 3" xfId="35"/>
    <cellStyle name="Normal 6" xfId="34"/>
    <cellStyle name="Normal 9" xfId="36"/>
    <cellStyle name="Normal 9 2" xfId="81"/>
    <cellStyle name="Note" xfId="96" builtinId="10" customBuiltin="1"/>
    <cellStyle name="Output" xfId="91" builtinId="21" customBuiltin="1"/>
    <cellStyle name="Title" xfId="82" builtinId="15" customBuiltin="1"/>
    <cellStyle name="Total" xfId="98" builtinId="25" customBuiltin="1"/>
    <cellStyle name="Warning Text" xfId="9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tabSelected="1" zoomScale="80" zoomScaleNormal="80" workbookViewId="0"/>
  </sheetViews>
  <sheetFormatPr defaultColWidth="10.140625" defaultRowHeight="15" customHeight="1" x14ac:dyDescent="0.2"/>
  <cols>
    <col min="1" max="1" width="3.140625" style="35" customWidth="1"/>
    <col min="2" max="2" width="19" style="5" customWidth="1"/>
    <col min="3" max="21" width="13.140625" style="5" customWidth="1"/>
    <col min="22" max="22" width="13.140625" style="86" customWidth="1"/>
    <col min="23" max="23" width="13.140625" style="36" customWidth="1"/>
    <col min="24" max="25" width="13.140625" style="5" customWidth="1"/>
    <col min="26" max="16384" width="10.140625" style="37"/>
  </cols>
  <sheetData>
    <row r="1" spans="1:25" s="5" customFormat="1" ht="15" customHeight="1" x14ac:dyDescent="0.2">
      <c r="A1" s="1"/>
      <c r="B1" s="2"/>
      <c r="C1" s="3"/>
      <c r="D1" s="3"/>
      <c r="E1" s="3"/>
      <c r="F1" s="3"/>
      <c r="G1" s="3"/>
      <c r="H1" s="3"/>
      <c r="I1" s="3"/>
      <c r="J1" s="3"/>
      <c r="K1" s="3"/>
      <c r="L1" s="3"/>
      <c r="M1" s="3"/>
      <c r="N1" s="3"/>
      <c r="O1" s="3"/>
      <c r="P1" s="3"/>
      <c r="Q1" s="3"/>
      <c r="R1" s="3"/>
      <c r="S1" s="3"/>
      <c r="T1" s="3"/>
      <c r="U1" s="3"/>
      <c r="V1" s="79"/>
      <c r="W1" s="4"/>
      <c r="X1" s="3"/>
      <c r="Y1" s="3"/>
    </row>
    <row r="2" spans="1:25" s="7" customFormat="1" ht="15" customHeight="1" x14ac:dyDescent="0.25">
      <c r="A2" s="6"/>
      <c r="B2" s="94" t="str">
        <f>CONCATENATE("Number and percentage of public school students with and without disabilities receiving ",LOWER(A7), " by race/ethnicity, disability status, and English proficiency, by state: School Year 2015-16")</f>
        <v>Number and percentage of public school students with and without disabilities receiving expulsions with and without educational services by race/ethnicity, disability status, and English proficiency, by state: School Year 2015-16</v>
      </c>
      <c r="C2" s="94"/>
      <c r="D2" s="94"/>
      <c r="E2" s="94"/>
      <c r="F2" s="94"/>
      <c r="G2" s="94"/>
      <c r="H2" s="94"/>
      <c r="I2" s="94"/>
      <c r="J2" s="94"/>
      <c r="K2" s="94"/>
      <c r="L2" s="94"/>
      <c r="M2" s="94"/>
      <c r="N2" s="94"/>
      <c r="O2" s="94"/>
      <c r="P2" s="94"/>
      <c r="Q2" s="94"/>
      <c r="R2" s="94"/>
      <c r="S2" s="94"/>
      <c r="T2" s="94"/>
      <c r="U2" s="94"/>
      <c r="V2" s="94"/>
      <c r="W2" s="94"/>
    </row>
    <row r="3" spans="1:25" s="5" customFormat="1" ht="15" customHeight="1" thickBot="1" x14ac:dyDescent="0.3">
      <c r="A3" s="87">
        <f>C7-T7</f>
        <v>98112</v>
      </c>
      <c r="B3" s="8"/>
      <c r="C3" s="9"/>
      <c r="D3" s="9"/>
      <c r="E3" s="9"/>
      <c r="F3" s="9"/>
      <c r="G3" s="9"/>
      <c r="H3" s="9"/>
      <c r="I3" s="9"/>
      <c r="J3" s="9"/>
      <c r="K3" s="9"/>
      <c r="L3" s="9"/>
      <c r="M3" s="9"/>
      <c r="N3" s="9"/>
      <c r="O3" s="9"/>
      <c r="P3" s="9"/>
      <c r="Q3" s="9"/>
      <c r="R3" s="9"/>
      <c r="S3" s="9"/>
      <c r="T3" s="9"/>
      <c r="U3" s="9"/>
      <c r="V3" s="80"/>
      <c r="W3" s="4"/>
      <c r="X3" s="9"/>
      <c r="Y3" s="9"/>
    </row>
    <row r="4" spans="1:25" s="11" customFormat="1" ht="24.95" customHeight="1" x14ac:dyDescent="0.2">
      <c r="A4" s="10"/>
      <c r="B4" s="97" t="s">
        <v>0</v>
      </c>
      <c r="C4" s="99" t="s">
        <v>1</v>
      </c>
      <c r="D4" s="112" t="s">
        <v>86</v>
      </c>
      <c r="E4" s="113"/>
      <c r="F4" s="113"/>
      <c r="G4" s="113"/>
      <c r="H4" s="113"/>
      <c r="I4" s="113"/>
      <c r="J4" s="113"/>
      <c r="K4" s="113"/>
      <c r="L4" s="113"/>
      <c r="M4" s="113"/>
      <c r="N4" s="113"/>
      <c r="O4" s="113"/>
      <c r="P4" s="113"/>
      <c r="Q4" s="114"/>
      <c r="R4" s="101" t="s">
        <v>2</v>
      </c>
      <c r="S4" s="102"/>
      <c r="T4" s="101" t="s">
        <v>3</v>
      </c>
      <c r="U4" s="102"/>
      <c r="V4" s="101" t="s">
        <v>4</v>
      </c>
      <c r="W4" s="102"/>
      <c r="X4" s="95" t="s">
        <v>5</v>
      </c>
      <c r="Y4" s="105" t="s">
        <v>6</v>
      </c>
    </row>
    <row r="5" spans="1:25" s="11" customFormat="1" ht="24.95" customHeight="1" x14ac:dyDescent="0.2">
      <c r="A5" s="10"/>
      <c r="B5" s="98"/>
      <c r="C5" s="100"/>
      <c r="D5" s="107" t="s">
        <v>7</v>
      </c>
      <c r="E5" s="108"/>
      <c r="F5" s="109" t="s">
        <v>8</v>
      </c>
      <c r="G5" s="108"/>
      <c r="H5" s="110" t="s">
        <v>9</v>
      </c>
      <c r="I5" s="108"/>
      <c r="J5" s="110" t="s">
        <v>10</v>
      </c>
      <c r="K5" s="108"/>
      <c r="L5" s="110" t="s">
        <v>11</v>
      </c>
      <c r="M5" s="108"/>
      <c r="N5" s="110" t="s">
        <v>12</v>
      </c>
      <c r="O5" s="108"/>
      <c r="P5" s="110" t="s">
        <v>13</v>
      </c>
      <c r="Q5" s="111"/>
      <c r="R5" s="103"/>
      <c r="S5" s="104"/>
      <c r="T5" s="103"/>
      <c r="U5" s="104"/>
      <c r="V5" s="103"/>
      <c r="W5" s="104"/>
      <c r="X5" s="96"/>
      <c r="Y5" s="106"/>
    </row>
    <row r="6" spans="1:25" s="11" customFormat="1" ht="15" customHeight="1" thickBot="1" x14ac:dyDescent="0.25">
      <c r="A6" s="10"/>
      <c r="B6" s="12"/>
      <c r="C6" s="13"/>
      <c r="D6" s="14" t="s">
        <v>14</v>
      </c>
      <c r="E6" s="16" t="s">
        <v>15</v>
      </c>
      <c r="F6" s="17" t="s">
        <v>14</v>
      </c>
      <c r="G6" s="16" t="s">
        <v>15</v>
      </c>
      <c r="H6" s="17" t="s">
        <v>14</v>
      </c>
      <c r="I6" s="16" t="s">
        <v>15</v>
      </c>
      <c r="J6" s="17" t="s">
        <v>14</v>
      </c>
      <c r="K6" s="16" t="s">
        <v>15</v>
      </c>
      <c r="L6" s="17" t="s">
        <v>14</v>
      </c>
      <c r="M6" s="16" t="s">
        <v>15</v>
      </c>
      <c r="N6" s="17" t="s">
        <v>14</v>
      </c>
      <c r="O6" s="16" t="s">
        <v>15</v>
      </c>
      <c r="P6" s="17" t="s">
        <v>14</v>
      </c>
      <c r="Q6" s="18" t="s">
        <v>15</v>
      </c>
      <c r="R6" s="14" t="s">
        <v>14</v>
      </c>
      <c r="S6" s="15" t="s">
        <v>16</v>
      </c>
      <c r="T6" s="14" t="s">
        <v>14</v>
      </c>
      <c r="U6" s="15" t="s">
        <v>16</v>
      </c>
      <c r="V6" s="17" t="s">
        <v>14</v>
      </c>
      <c r="W6" s="15" t="s">
        <v>16</v>
      </c>
      <c r="X6" s="19"/>
      <c r="Y6" s="20"/>
    </row>
    <row r="7" spans="1:25" s="23" customFormat="1" ht="15" customHeight="1" x14ac:dyDescent="0.2">
      <c r="A7" s="21" t="s">
        <v>17</v>
      </c>
      <c r="B7" s="60" t="s">
        <v>18</v>
      </c>
      <c r="C7" s="61">
        <v>101161</v>
      </c>
      <c r="D7" s="68">
        <v>1586</v>
      </c>
      <c r="E7" s="63">
        <v>1.6165</v>
      </c>
      <c r="F7" s="64">
        <v>957</v>
      </c>
      <c r="G7" s="63">
        <v>0.97540000000000004</v>
      </c>
      <c r="H7" s="64">
        <v>20887</v>
      </c>
      <c r="I7" s="63">
        <v>21.288900000000002</v>
      </c>
      <c r="J7" s="65">
        <v>34110</v>
      </c>
      <c r="K7" s="63">
        <v>34.766399999999997</v>
      </c>
      <c r="L7" s="66">
        <v>36656</v>
      </c>
      <c r="M7" s="63">
        <v>37.361400000000003</v>
      </c>
      <c r="N7" s="65">
        <v>313</v>
      </c>
      <c r="O7" s="63">
        <v>0.31900000000000001</v>
      </c>
      <c r="P7" s="66">
        <v>3603</v>
      </c>
      <c r="Q7" s="67">
        <v>3.6723300000000001</v>
      </c>
      <c r="R7" s="68">
        <v>21849</v>
      </c>
      <c r="S7" s="67">
        <v>21.598199999999999</v>
      </c>
      <c r="T7" s="62">
        <v>3049</v>
      </c>
      <c r="U7" s="67">
        <v>3.0140099999999999</v>
      </c>
      <c r="V7" s="81">
        <v>5830</v>
      </c>
      <c r="W7" s="69">
        <v>5.7630999999999997</v>
      </c>
      <c r="X7" s="70">
        <v>96360</v>
      </c>
      <c r="Y7" s="71">
        <v>99.984999999999999</v>
      </c>
    </row>
    <row r="8" spans="1:25" s="23" customFormat="1" ht="15" customHeight="1" x14ac:dyDescent="0.2">
      <c r="A8" s="21" t="s">
        <v>19</v>
      </c>
      <c r="B8" s="59" t="s">
        <v>20</v>
      </c>
      <c r="C8" s="38">
        <v>3189</v>
      </c>
      <c r="D8" s="39">
        <v>20</v>
      </c>
      <c r="E8" s="41">
        <v>0.63270000000000004</v>
      </c>
      <c r="F8" s="43">
        <v>13</v>
      </c>
      <c r="G8" s="41">
        <v>0.4113</v>
      </c>
      <c r="H8" s="43">
        <v>109</v>
      </c>
      <c r="I8" s="41">
        <v>3.4483000000000001</v>
      </c>
      <c r="J8" s="43">
        <v>1806</v>
      </c>
      <c r="K8" s="41">
        <v>57.133800000000001</v>
      </c>
      <c r="L8" s="47">
        <v>1178</v>
      </c>
      <c r="M8" s="41">
        <v>37.2667</v>
      </c>
      <c r="N8" s="43">
        <v>6</v>
      </c>
      <c r="O8" s="41">
        <v>0.1898</v>
      </c>
      <c r="P8" s="47">
        <v>29</v>
      </c>
      <c r="Q8" s="40">
        <v>0.91742999999999997</v>
      </c>
      <c r="R8" s="39">
        <v>583</v>
      </c>
      <c r="S8" s="40">
        <v>18.281600000000001</v>
      </c>
      <c r="T8" s="39">
        <v>28</v>
      </c>
      <c r="U8" s="40">
        <v>0.87802000000000002</v>
      </c>
      <c r="V8" s="82">
        <v>35</v>
      </c>
      <c r="W8" s="45">
        <v>1.0974999999999999</v>
      </c>
      <c r="X8" s="24">
        <v>1400</v>
      </c>
      <c r="Y8" s="25">
        <v>100</v>
      </c>
    </row>
    <row r="9" spans="1:25" s="23" customFormat="1" ht="15" customHeight="1" x14ac:dyDescent="0.2">
      <c r="A9" s="21" t="s">
        <v>19</v>
      </c>
      <c r="B9" s="72" t="s">
        <v>21</v>
      </c>
      <c r="C9" s="61">
        <v>28</v>
      </c>
      <c r="D9" s="74">
        <v>4</v>
      </c>
      <c r="E9" s="63">
        <v>14.2857</v>
      </c>
      <c r="F9" s="65">
        <v>1</v>
      </c>
      <c r="G9" s="63">
        <v>3.5714000000000001</v>
      </c>
      <c r="H9" s="65">
        <v>4</v>
      </c>
      <c r="I9" s="63">
        <v>14.2857</v>
      </c>
      <c r="J9" s="64">
        <v>7</v>
      </c>
      <c r="K9" s="63">
        <v>25</v>
      </c>
      <c r="L9" s="73">
        <v>8</v>
      </c>
      <c r="M9" s="63">
        <v>28.571400000000001</v>
      </c>
      <c r="N9" s="64">
        <v>2</v>
      </c>
      <c r="O9" s="63">
        <v>7.1429</v>
      </c>
      <c r="P9" s="73">
        <v>2</v>
      </c>
      <c r="Q9" s="67">
        <v>7.1428599999999998</v>
      </c>
      <c r="R9" s="74">
        <v>4</v>
      </c>
      <c r="S9" s="67">
        <v>14.2857</v>
      </c>
      <c r="T9" s="62">
        <v>0</v>
      </c>
      <c r="U9" s="67">
        <v>0</v>
      </c>
      <c r="V9" s="81">
        <v>1</v>
      </c>
      <c r="W9" s="69">
        <v>3.5714000000000001</v>
      </c>
      <c r="X9" s="70">
        <v>503</v>
      </c>
      <c r="Y9" s="71">
        <v>100</v>
      </c>
    </row>
    <row r="10" spans="1:25" s="23" customFormat="1" ht="15" customHeight="1" x14ac:dyDescent="0.2">
      <c r="A10" s="21" t="s">
        <v>19</v>
      </c>
      <c r="B10" s="59" t="s">
        <v>22</v>
      </c>
      <c r="C10" s="38">
        <v>504</v>
      </c>
      <c r="D10" s="46">
        <v>58</v>
      </c>
      <c r="E10" s="41">
        <v>11.5768</v>
      </c>
      <c r="F10" s="43">
        <v>8</v>
      </c>
      <c r="G10" s="41">
        <v>1.5968</v>
      </c>
      <c r="H10" s="42">
        <v>197</v>
      </c>
      <c r="I10" s="41">
        <v>39.321399999999997</v>
      </c>
      <c r="J10" s="42">
        <v>50</v>
      </c>
      <c r="K10" s="41">
        <v>9.98</v>
      </c>
      <c r="L10" s="44">
        <v>166</v>
      </c>
      <c r="M10" s="41">
        <v>33.133699999999997</v>
      </c>
      <c r="N10" s="42">
        <v>1</v>
      </c>
      <c r="O10" s="41">
        <v>0.1996</v>
      </c>
      <c r="P10" s="44">
        <v>21</v>
      </c>
      <c r="Q10" s="40">
        <v>4.1916200000000003</v>
      </c>
      <c r="R10" s="46">
        <v>55</v>
      </c>
      <c r="S10" s="40">
        <v>10.912699999999999</v>
      </c>
      <c r="T10" s="46">
        <v>3</v>
      </c>
      <c r="U10" s="40">
        <v>0.59523999999999999</v>
      </c>
      <c r="V10" s="82">
        <v>13</v>
      </c>
      <c r="W10" s="45">
        <v>2.5794000000000001</v>
      </c>
      <c r="X10" s="24">
        <v>1977</v>
      </c>
      <c r="Y10" s="25">
        <v>100</v>
      </c>
    </row>
    <row r="11" spans="1:25" s="23" customFormat="1" ht="15" customHeight="1" x14ac:dyDescent="0.2">
      <c r="A11" s="21" t="s">
        <v>19</v>
      </c>
      <c r="B11" s="72" t="s">
        <v>23</v>
      </c>
      <c r="C11" s="61">
        <v>926</v>
      </c>
      <c r="D11" s="74">
        <v>2</v>
      </c>
      <c r="E11" s="63">
        <v>0.2203</v>
      </c>
      <c r="F11" s="64">
        <v>2</v>
      </c>
      <c r="G11" s="63">
        <v>0.2203</v>
      </c>
      <c r="H11" s="64">
        <v>73</v>
      </c>
      <c r="I11" s="63">
        <v>8.0396000000000001</v>
      </c>
      <c r="J11" s="64">
        <v>365</v>
      </c>
      <c r="K11" s="63">
        <v>40.1982</v>
      </c>
      <c r="L11" s="73">
        <v>449</v>
      </c>
      <c r="M11" s="63">
        <v>49.449300000000001</v>
      </c>
      <c r="N11" s="64">
        <v>3</v>
      </c>
      <c r="O11" s="63">
        <v>0.33040000000000003</v>
      </c>
      <c r="P11" s="73">
        <v>14</v>
      </c>
      <c r="Q11" s="67">
        <v>1.5418499999999999</v>
      </c>
      <c r="R11" s="74">
        <v>104</v>
      </c>
      <c r="S11" s="67">
        <v>11.2311</v>
      </c>
      <c r="T11" s="62">
        <v>18</v>
      </c>
      <c r="U11" s="67">
        <v>1.94384</v>
      </c>
      <c r="V11" s="81">
        <v>46</v>
      </c>
      <c r="W11" s="69">
        <v>4.9676</v>
      </c>
      <c r="X11" s="70">
        <v>1092</v>
      </c>
      <c r="Y11" s="71">
        <v>100</v>
      </c>
    </row>
    <row r="12" spans="1:25" s="23" customFormat="1" ht="15" customHeight="1" x14ac:dyDescent="0.2">
      <c r="A12" s="21" t="s">
        <v>19</v>
      </c>
      <c r="B12" s="59" t="s">
        <v>24</v>
      </c>
      <c r="C12" s="38">
        <v>10215</v>
      </c>
      <c r="D12" s="46">
        <v>183</v>
      </c>
      <c r="E12" s="41">
        <v>1.82</v>
      </c>
      <c r="F12" s="43">
        <v>274</v>
      </c>
      <c r="G12" s="41">
        <v>2.7250000000000001</v>
      </c>
      <c r="H12" s="43">
        <v>5169</v>
      </c>
      <c r="I12" s="41">
        <v>51.407299999999999</v>
      </c>
      <c r="J12" s="42">
        <v>1345</v>
      </c>
      <c r="K12" s="41">
        <v>13.3764</v>
      </c>
      <c r="L12" s="47">
        <v>2541</v>
      </c>
      <c r="M12" s="41">
        <v>25.271000000000001</v>
      </c>
      <c r="N12" s="42">
        <v>100</v>
      </c>
      <c r="O12" s="41">
        <v>0.99450000000000005</v>
      </c>
      <c r="P12" s="47">
        <v>443</v>
      </c>
      <c r="Q12" s="40">
        <v>4.4057700000000004</v>
      </c>
      <c r="R12" s="46">
        <v>2898</v>
      </c>
      <c r="S12" s="40">
        <v>28.37</v>
      </c>
      <c r="T12" s="39">
        <v>160</v>
      </c>
      <c r="U12" s="40">
        <v>1.5663199999999999</v>
      </c>
      <c r="V12" s="82">
        <v>1785</v>
      </c>
      <c r="W12" s="45">
        <v>17.474299999999999</v>
      </c>
      <c r="X12" s="24">
        <v>10138</v>
      </c>
      <c r="Y12" s="25">
        <v>100</v>
      </c>
    </row>
    <row r="13" spans="1:25" s="23" customFormat="1" ht="15" customHeight="1" x14ac:dyDescent="0.2">
      <c r="A13" s="21" t="s">
        <v>19</v>
      </c>
      <c r="B13" s="72" t="s">
        <v>25</v>
      </c>
      <c r="C13" s="61">
        <v>1154</v>
      </c>
      <c r="D13" s="62">
        <v>14</v>
      </c>
      <c r="E13" s="63">
        <v>1.2184999999999999</v>
      </c>
      <c r="F13" s="65">
        <v>13</v>
      </c>
      <c r="G13" s="63">
        <v>1.1314</v>
      </c>
      <c r="H13" s="64">
        <v>436</v>
      </c>
      <c r="I13" s="63">
        <v>37.945999999999998</v>
      </c>
      <c r="J13" s="64">
        <v>130</v>
      </c>
      <c r="K13" s="63">
        <v>11.3142</v>
      </c>
      <c r="L13" s="66">
        <v>494</v>
      </c>
      <c r="M13" s="63">
        <v>42.993899999999996</v>
      </c>
      <c r="N13" s="64">
        <v>3</v>
      </c>
      <c r="O13" s="63">
        <v>0.2611</v>
      </c>
      <c r="P13" s="66">
        <v>59</v>
      </c>
      <c r="Q13" s="67">
        <v>5.1349</v>
      </c>
      <c r="R13" s="62">
        <v>170</v>
      </c>
      <c r="S13" s="67">
        <v>14.731400000000001</v>
      </c>
      <c r="T13" s="62">
        <v>5</v>
      </c>
      <c r="U13" s="67">
        <v>0.43328</v>
      </c>
      <c r="V13" s="81">
        <v>199</v>
      </c>
      <c r="W13" s="69">
        <v>17.244399999999999</v>
      </c>
      <c r="X13" s="70">
        <v>1868</v>
      </c>
      <c r="Y13" s="71">
        <v>100</v>
      </c>
    </row>
    <row r="14" spans="1:25" s="23" customFormat="1" ht="15" customHeight="1" x14ac:dyDescent="0.2">
      <c r="A14" s="21" t="s">
        <v>19</v>
      </c>
      <c r="B14" s="59" t="s">
        <v>26</v>
      </c>
      <c r="C14" s="48">
        <v>903</v>
      </c>
      <c r="D14" s="46">
        <v>3</v>
      </c>
      <c r="E14" s="41">
        <v>0.34799999999999998</v>
      </c>
      <c r="F14" s="42">
        <v>10</v>
      </c>
      <c r="G14" s="41">
        <v>1.1600999999999999</v>
      </c>
      <c r="H14" s="42">
        <v>295</v>
      </c>
      <c r="I14" s="41">
        <v>34.222700000000003</v>
      </c>
      <c r="J14" s="43">
        <v>268</v>
      </c>
      <c r="K14" s="41">
        <v>31.090499999999999</v>
      </c>
      <c r="L14" s="44">
        <v>262</v>
      </c>
      <c r="M14" s="41">
        <v>30.394400000000001</v>
      </c>
      <c r="N14" s="43">
        <v>0</v>
      </c>
      <c r="O14" s="41">
        <v>0</v>
      </c>
      <c r="P14" s="44">
        <v>24</v>
      </c>
      <c r="Q14" s="40">
        <v>2.7842199999999999</v>
      </c>
      <c r="R14" s="46">
        <v>207</v>
      </c>
      <c r="S14" s="40">
        <v>22.9236</v>
      </c>
      <c r="T14" s="39">
        <v>41</v>
      </c>
      <c r="U14" s="40">
        <v>4.5404200000000001</v>
      </c>
      <c r="V14" s="82">
        <v>31</v>
      </c>
      <c r="W14" s="45">
        <v>3.4329999999999998</v>
      </c>
      <c r="X14" s="24">
        <v>1238</v>
      </c>
      <c r="Y14" s="25">
        <v>100</v>
      </c>
    </row>
    <row r="15" spans="1:25" s="23" customFormat="1" ht="15" customHeight="1" x14ac:dyDescent="0.2">
      <c r="A15" s="21" t="s">
        <v>19</v>
      </c>
      <c r="B15" s="72" t="s">
        <v>27</v>
      </c>
      <c r="C15" s="75">
        <v>176</v>
      </c>
      <c r="D15" s="74">
        <v>0</v>
      </c>
      <c r="E15" s="63">
        <v>0</v>
      </c>
      <c r="F15" s="65">
        <v>2</v>
      </c>
      <c r="G15" s="63">
        <v>1.1364000000000001</v>
      </c>
      <c r="H15" s="64">
        <v>10</v>
      </c>
      <c r="I15" s="63">
        <v>5.6818</v>
      </c>
      <c r="J15" s="65">
        <v>106</v>
      </c>
      <c r="K15" s="63">
        <v>60.2273</v>
      </c>
      <c r="L15" s="66">
        <v>50</v>
      </c>
      <c r="M15" s="63">
        <v>28.409099999999999</v>
      </c>
      <c r="N15" s="65">
        <v>0</v>
      </c>
      <c r="O15" s="63">
        <v>0</v>
      </c>
      <c r="P15" s="66">
        <v>8</v>
      </c>
      <c r="Q15" s="67">
        <v>4.5454499999999998</v>
      </c>
      <c r="R15" s="74">
        <v>36</v>
      </c>
      <c r="S15" s="67">
        <v>20.454499999999999</v>
      </c>
      <c r="T15" s="62">
        <v>0</v>
      </c>
      <c r="U15" s="67">
        <v>0</v>
      </c>
      <c r="V15" s="81">
        <v>2</v>
      </c>
      <c r="W15" s="69">
        <v>1.1364000000000001</v>
      </c>
      <c r="X15" s="70">
        <v>235</v>
      </c>
      <c r="Y15" s="71">
        <v>100</v>
      </c>
    </row>
    <row r="16" spans="1:25" s="23" customFormat="1" ht="15" customHeight="1" x14ac:dyDescent="0.2">
      <c r="A16" s="21" t="s">
        <v>19</v>
      </c>
      <c r="B16" s="59" t="s">
        <v>28</v>
      </c>
      <c r="C16" s="48">
        <v>98</v>
      </c>
      <c r="D16" s="39">
        <v>0</v>
      </c>
      <c r="E16" s="41">
        <v>0</v>
      </c>
      <c r="F16" s="42">
        <v>0</v>
      </c>
      <c r="G16" s="41">
        <v>0</v>
      </c>
      <c r="H16" s="43">
        <v>4</v>
      </c>
      <c r="I16" s="41">
        <v>4.0815999999999999</v>
      </c>
      <c r="J16" s="42">
        <v>94</v>
      </c>
      <c r="K16" s="41">
        <v>95.918400000000005</v>
      </c>
      <c r="L16" s="44">
        <v>0</v>
      </c>
      <c r="M16" s="41">
        <v>0</v>
      </c>
      <c r="N16" s="42">
        <v>0</v>
      </c>
      <c r="O16" s="41">
        <v>0</v>
      </c>
      <c r="P16" s="44">
        <v>0</v>
      </c>
      <c r="Q16" s="40">
        <v>0</v>
      </c>
      <c r="R16" s="39">
        <v>31</v>
      </c>
      <c r="S16" s="40">
        <v>31.6327</v>
      </c>
      <c r="T16" s="46">
        <v>0</v>
      </c>
      <c r="U16" s="40">
        <v>0</v>
      </c>
      <c r="V16" s="82">
        <v>5</v>
      </c>
      <c r="W16" s="45">
        <v>5.1020000000000003</v>
      </c>
      <c r="X16" s="24">
        <v>221</v>
      </c>
      <c r="Y16" s="25">
        <v>100</v>
      </c>
    </row>
    <row r="17" spans="1:25" s="23" customFormat="1" ht="15" customHeight="1" x14ac:dyDescent="0.2">
      <c r="A17" s="21" t="s">
        <v>19</v>
      </c>
      <c r="B17" s="72" t="s">
        <v>29</v>
      </c>
      <c r="C17" s="61">
        <v>494</v>
      </c>
      <c r="D17" s="62">
        <v>3</v>
      </c>
      <c r="E17" s="63">
        <v>0.65790000000000004</v>
      </c>
      <c r="F17" s="65">
        <v>1</v>
      </c>
      <c r="G17" s="63">
        <v>0.21929999999999999</v>
      </c>
      <c r="H17" s="65">
        <v>67</v>
      </c>
      <c r="I17" s="63">
        <v>14.693</v>
      </c>
      <c r="J17" s="65">
        <v>198</v>
      </c>
      <c r="K17" s="63">
        <v>43.421100000000003</v>
      </c>
      <c r="L17" s="73">
        <v>172</v>
      </c>
      <c r="M17" s="63">
        <v>37.719299999999997</v>
      </c>
      <c r="N17" s="65">
        <v>1</v>
      </c>
      <c r="O17" s="63">
        <v>0.21929999999999999</v>
      </c>
      <c r="P17" s="73">
        <v>14</v>
      </c>
      <c r="Q17" s="67">
        <v>3.0701800000000001</v>
      </c>
      <c r="R17" s="62">
        <v>43</v>
      </c>
      <c r="S17" s="67">
        <v>8.7044999999999995</v>
      </c>
      <c r="T17" s="62">
        <v>38</v>
      </c>
      <c r="U17" s="67">
        <v>7.69231</v>
      </c>
      <c r="V17" s="81">
        <v>9</v>
      </c>
      <c r="W17" s="69">
        <v>1.8219000000000001</v>
      </c>
      <c r="X17" s="70">
        <v>3952</v>
      </c>
      <c r="Y17" s="71">
        <v>100</v>
      </c>
    </row>
    <row r="18" spans="1:25" s="23" customFormat="1" ht="15" customHeight="1" x14ac:dyDescent="0.2">
      <c r="A18" s="21" t="s">
        <v>19</v>
      </c>
      <c r="B18" s="59" t="s">
        <v>30</v>
      </c>
      <c r="C18" s="38">
        <v>7459</v>
      </c>
      <c r="D18" s="46">
        <v>18</v>
      </c>
      <c r="E18" s="41">
        <v>0.2442</v>
      </c>
      <c r="F18" s="43">
        <v>46</v>
      </c>
      <c r="G18" s="41">
        <v>0.62409999999999999</v>
      </c>
      <c r="H18" s="43">
        <v>595</v>
      </c>
      <c r="I18" s="41">
        <v>8.0722000000000005</v>
      </c>
      <c r="J18" s="43">
        <v>4342</v>
      </c>
      <c r="K18" s="41">
        <v>58.906500000000001</v>
      </c>
      <c r="L18" s="44">
        <v>2122</v>
      </c>
      <c r="M18" s="41">
        <v>28.788499999999999</v>
      </c>
      <c r="N18" s="43">
        <v>5</v>
      </c>
      <c r="O18" s="41">
        <v>6.7799999999999999E-2</v>
      </c>
      <c r="P18" s="44">
        <v>243</v>
      </c>
      <c r="Q18" s="40">
        <v>3.2967</v>
      </c>
      <c r="R18" s="46">
        <v>1231</v>
      </c>
      <c r="S18" s="40">
        <v>16.503599999999999</v>
      </c>
      <c r="T18" s="46">
        <v>88</v>
      </c>
      <c r="U18" s="40">
        <v>1.1797800000000001</v>
      </c>
      <c r="V18" s="82">
        <v>111</v>
      </c>
      <c r="W18" s="45">
        <v>1.4881</v>
      </c>
      <c r="X18" s="24">
        <v>2407</v>
      </c>
      <c r="Y18" s="25">
        <v>100</v>
      </c>
    </row>
    <row r="19" spans="1:25" s="23" customFormat="1" ht="15" customHeight="1" x14ac:dyDescent="0.2">
      <c r="A19" s="21" t="s">
        <v>19</v>
      </c>
      <c r="B19" s="72" t="s">
        <v>31</v>
      </c>
      <c r="C19" s="61">
        <v>83</v>
      </c>
      <c r="D19" s="62">
        <v>0</v>
      </c>
      <c r="E19" s="63">
        <v>0</v>
      </c>
      <c r="F19" s="64">
        <v>12</v>
      </c>
      <c r="G19" s="63">
        <v>14.8148</v>
      </c>
      <c r="H19" s="64">
        <v>6</v>
      </c>
      <c r="I19" s="63">
        <v>7.4074</v>
      </c>
      <c r="J19" s="64">
        <v>0</v>
      </c>
      <c r="K19" s="63">
        <v>0</v>
      </c>
      <c r="L19" s="66">
        <v>1</v>
      </c>
      <c r="M19" s="63">
        <v>1.2345999999999999</v>
      </c>
      <c r="N19" s="64">
        <v>58</v>
      </c>
      <c r="O19" s="63">
        <v>71.604900000000001</v>
      </c>
      <c r="P19" s="66">
        <v>4</v>
      </c>
      <c r="Q19" s="67">
        <v>4.9382700000000002</v>
      </c>
      <c r="R19" s="62">
        <v>24</v>
      </c>
      <c r="S19" s="67">
        <v>28.915700000000001</v>
      </c>
      <c r="T19" s="62">
        <v>2</v>
      </c>
      <c r="U19" s="67">
        <v>2.40964</v>
      </c>
      <c r="V19" s="81">
        <v>17</v>
      </c>
      <c r="W19" s="69">
        <v>20.4819</v>
      </c>
      <c r="X19" s="70">
        <v>290</v>
      </c>
      <c r="Y19" s="71">
        <v>100</v>
      </c>
    </row>
    <row r="20" spans="1:25" s="23" customFormat="1" ht="15" customHeight="1" x14ac:dyDescent="0.2">
      <c r="A20" s="21" t="s">
        <v>19</v>
      </c>
      <c r="B20" s="59" t="s">
        <v>32</v>
      </c>
      <c r="C20" s="48">
        <v>172</v>
      </c>
      <c r="D20" s="46">
        <v>0</v>
      </c>
      <c r="E20" s="41">
        <v>0</v>
      </c>
      <c r="F20" s="42">
        <v>0</v>
      </c>
      <c r="G20" s="41">
        <v>0</v>
      </c>
      <c r="H20" s="42">
        <v>47</v>
      </c>
      <c r="I20" s="41">
        <v>28.6585</v>
      </c>
      <c r="J20" s="42">
        <v>1</v>
      </c>
      <c r="K20" s="41">
        <v>0.60980000000000001</v>
      </c>
      <c r="L20" s="44">
        <v>106</v>
      </c>
      <c r="M20" s="41">
        <v>64.634100000000004</v>
      </c>
      <c r="N20" s="42">
        <v>1</v>
      </c>
      <c r="O20" s="41">
        <v>0.60980000000000001</v>
      </c>
      <c r="P20" s="44">
        <v>9</v>
      </c>
      <c r="Q20" s="40">
        <v>5.4878</v>
      </c>
      <c r="R20" s="46">
        <v>25</v>
      </c>
      <c r="S20" s="40">
        <v>14.5349</v>
      </c>
      <c r="T20" s="46">
        <v>8</v>
      </c>
      <c r="U20" s="40">
        <v>4.65116</v>
      </c>
      <c r="V20" s="82">
        <v>13</v>
      </c>
      <c r="W20" s="45">
        <v>7.5580999999999996</v>
      </c>
      <c r="X20" s="24">
        <v>720</v>
      </c>
      <c r="Y20" s="25">
        <v>100</v>
      </c>
    </row>
    <row r="21" spans="1:25" s="23" customFormat="1" ht="15" customHeight="1" x14ac:dyDescent="0.2">
      <c r="A21" s="21" t="s">
        <v>19</v>
      </c>
      <c r="B21" s="72" t="s">
        <v>33</v>
      </c>
      <c r="C21" s="61">
        <v>2833</v>
      </c>
      <c r="D21" s="62">
        <v>6</v>
      </c>
      <c r="E21" s="63">
        <v>0.21870000000000001</v>
      </c>
      <c r="F21" s="64">
        <v>19</v>
      </c>
      <c r="G21" s="63">
        <v>0.69240000000000002</v>
      </c>
      <c r="H21" s="64">
        <v>450</v>
      </c>
      <c r="I21" s="63">
        <v>16.3994</v>
      </c>
      <c r="J21" s="64">
        <v>1270</v>
      </c>
      <c r="K21" s="63">
        <v>46.282800000000002</v>
      </c>
      <c r="L21" s="73">
        <v>900</v>
      </c>
      <c r="M21" s="63">
        <v>32.7988</v>
      </c>
      <c r="N21" s="64">
        <v>1</v>
      </c>
      <c r="O21" s="63">
        <v>3.6400000000000002E-2</v>
      </c>
      <c r="P21" s="73">
        <v>98</v>
      </c>
      <c r="Q21" s="67">
        <v>3.5714299999999999</v>
      </c>
      <c r="R21" s="62">
        <v>619</v>
      </c>
      <c r="S21" s="67">
        <v>21.849599999999999</v>
      </c>
      <c r="T21" s="74">
        <v>89</v>
      </c>
      <c r="U21" s="67">
        <v>3.1415500000000001</v>
      </c>
      <c r="V21" s="81">
        <v>108</v>
      </c>
      <c r="W21" s="69">
        <v>3.8121999999999998</v>
      </c>
      <c r="X21" s="70">
        <v>4081</v>
      </c>
      <c r="Y21" s="71">
        <v>99.706000000000003</v>
      </c>
    </row>
    <row r="22" spans="1:25" s="23" customFormat="1" ht="15" customHeight="1" x14ac:dyDescent="0.2">
      <c r="A22" s="21" t="s">
        <v>19</v>
      </c>
      <c r="B22" s="59" t="s">
        <v>34</v>
      </c>
      <c r="C22" s="38">
        <v>4624</v>
      </c>
      <c r="D22" s="46">
        <v>8</v>
      </c>
      <c r="E22" s="41">
        <v>0.17519999999999999</v>
      </c>
      <c r="F22" s="43">
        <v>13</v>
      </c>
      <c r="G22" s="41">
        <v>0.28470000000000001</v>
      </c>
      <c r="H22" s="43">
        <v>461</v>
      </c>
      <c r="I22" s="41">
        <v>10.096399999999999</v>
      </c>
      <c r="J22" s="43">
        <v>1078</v>
      </c>
      <c r="K22" s="41">
        <v>23.609300000000001</v>
      </c>
      <c r="L22" s="47">
        <v>2743</v>
      </c>
      <c r="M22" s="41">
        <v>60.0745</v>
      </c>
      <c r="N22" s="43">
        <v>2</v>
      </c>
      <c r="O22" s="41">
        <v>4.3799999999999999E-2</v>
      </c>
      <c r="P22" s="47">
        <v>261</v>
      </c>
      <c r="Q22" s="40">
        <v>5.7161600000000004</v>
      </c>
      <c r="R22" s="46">
        <v>781</v>
      </c>
      <c r="S22" s="40">
        <v>16.8901</v>
      </c>
      <c r="T22" s="39">
        <v>58</v>
      </c>
      <c r="U22" s="40">
        <v>1.2543299999999999</v>
      </c>
      <c r="V22" s="82">
        <v>155</v>
      </c>
      <c r="W22" s="45">
        <v>3.3521000000000001</v>
      </c>
      <c r="X22" s="24">
        <v>1879</v>
      </c>
      <c r="Y22" s="25">
        <v>100</v>
      </c>
    </row>
    <row r="23" spans="1:25" s="23" customFormat="1" ht="15" customHeight="1" x14ac:dyDescent="0.2">
      <c r="A23" s="21" t="s">
        <v>19</v>
      </c>
      <c r="B23" s="72" t="s">
        <v>35</v>
      </c>
      <c r="C23" s="61">
        <v>431</v>
      </c>
      <c r="D23" s="74">
        <v>0</v>
      </c>
      <c r="E23" s="63">
        <v>0</v>
      </c>
      <c r="F23" s="64">
        <v>2</v>
      </c>
      <c r="G23" s="63">
        <v>0.46839999999999998</v>
      </c>
      <c r="H23" s="64">
        <v>56</v>
      </c>
      <c r="I23" s="63">
        <v>13.114800000000001</v>
      </c>
      <c r="J23" s="64">
        <v>129</v>
      </c>
      <c r="K23" s="63">
        <v>30.210799999999999</v>
      </c>
      <c r="L23" s="73">
        <v>210</v>
      </c>
      <c r="M23" s="63">
        <v>49.180300000000003</v>
      </c>
      <c r="N23" s="64">
        <v>1</v>
      </c>
      <c r="O23" s="63">
        <v>0.23419999999999999</v>
      </c>
      <c r="P23" s="73">
        <v>29</v>
      </c>
      <c r="Q23" s="67">
        <v>6.7915700000000001</v>
      </c>
      <c r="R23" s="74">
        <v>117</v>
      </c>
      <c r="S23" s="67">
        <v>27.1462</v>
      </c>
      <c r="T23" s="62">
        <v>4</v>
      </c>
      <c r="U23" s="67">
        <v>0.92806999999999995</v>
      </c>
      <c r="V23" s="81">
        <v>23</v>
      </c>
      <c r="W23" s="69">
        <v>5.3364000000000003</v>
      </c>
      <c r="X23" s="70">
        <v>1365</v>
      </c>
      <c r="Y23" s="71">
        <v>100</v>
      </c>
    </row>
    <row r="24" spans="1:25" s="23" customFormat="1" ht="15" customHeight="1" x14ac:dyDescent="0.2">
      <c r="A24" s="21" t="s">
        <v>19</v>
      </c>
      <c r="B24" s="59" t="s">
        <v>36</v>
      </c>
      <c r="C24" s="38">
        <v>1465</v>
      </c>
      <c r="D24" s="46">
        <v>18</v>
      </c>
      <c r="E24" s="41">
        <v>1.2354000000000001</v>
      </c>
      <c r="F24" s="43">
        <v>8</v>
      </c>
      <c r="G24" s="41">
        <v>0.54910000000000003</v>
      </c>
      <c r="H24" s="43">
        <v>244</v>
      </c>
      <c r="I24" s="41">
        <v>16.746700000000001</v>
      </c>
      <c r="J24" s="43">
        <v>552</v>
      </c>
      <c r="K24" s="41">
        <v>37.886099999999999</v>
      </c>
      <c r="L24" s="47">
        <v>556</v>
      </c>
      <c r="M24" s="41">
        <v>38.160600000000002</v>
      </c>
      <c r="N24" s="43">
        <v>3</v>
      </c>
      <c r="O24" s="41">
        <v>0.2059</v>
      </c>
      <c r="P24" s="47">
        <v>76</v>
      </c>
      <c r="Q24" s="40">
        <v>5.2161999999999997</v>
      </c>
      <c r="R24" s="46">
        <v>358</v>
      </c>
      <c r="S24" s="40">
        <v>24.436900000000001</v>
      </c>
      <c r="T24" s="46">
        <v>8</v>
      </c>
      <c r="U24" s="40">
        <v>0.54608000000000001</v>
      </c>
      <c r="V24" s="82">
        <v>124</v>
      </c>
      <c r="W24" s="45">
        <v>8.4641999999999999</v>
      </c>
      <c r="X24" s="24">
        <v>1356</v>
      </c>
      <c r="Y24" s="25">
        <v>100</v>
      </c>
    </row>
    <row r="25" spans="1:25" s="23" customFormat="1" ht="15" customHeight="1" x14ac:dyDescent="0.2">
      <c r="A25" s="21" t="s">
        <v>19</v>
      </c>
      <c r="B25" s="72" t="s">
        <v>37</v>
      </c>
      <c r="C25" s="75">
        <v>994</v>
      </c>
      <c r="D25" s="62">
        <v>0</v>
      </c>
      <c r="E25" s="63">
        <v>0</v>
      </c>
      <c r="F25" s="64">
        <v>1</v>
      </c>
      <c r="G25" s="63">
        <v>0.1011</v>
      </c>
      <c r="H25" s="65">
        <v>34</v>
      </c>
      <c r="I25" s="63">
        <v>3.4378000000000002</v>
      </c>
      <c r="J25" s="64">
        <v>275</v>
      </c>
      <c r="K25" s="63">
        <v>27.805900000000001</v>
      </c>
      <c r="L25" s="73">
        <v>638</v>
      </c>
      <c r="M25" s="63">
        <v>64.509600000000006</v>
      </c>
      <c r="N25" s="64">
        <v>0</v>
      </c>
      <c r="O25" s="63">
        <v>0</v>
      </c>
      <c r="P25" s="73">
        <v>41</v>
      </c>
      <c r="Q25" s="67">
        <v>4.1456</v>
      </c>
      <c r="R25" s="62">
        <v>159</v>
      </c>
      <c r="S25" s="67">
        <v>15.996</v>
      </c>
      <c r="T25" s="62">
        <v>5</v>
      </c>
      <c r="U25" s="67">
        <v>0.50302000000000002</v>
      </c>
      <c r="V25" s="81">
        <v>7</v>
      </c>
      <c r="W25" s="69">
        <v>0.70420000000000005</v>
      </c>
      <c r="X25" s="70">
        <v>1407</v>
      </c>
      <c r="Y25" s="71">
        <v>100</v>
      </c>
    </row>
    <row r="26" spans="1:25" s="23" customFormat="1" ht="15" customHeight="1" x14ac:dyDescent="0.2">
      <c r="A26" s="21" t="s">
        <v>19</v>
      </c>
      <c r="B26" s="59" t="s">
        <v>38</v>
      </c>
      <c r="C26" s="38">
        <v>5598</v>
      </c>
      <c r="D26" s="39">
        <v>20</v>
      </c>
      <c r="E26" s="41">
        <v>0.39560000000000001</v>
      </c>
      <c r="F26" s="43">
        <v>9</v>
      </c>
      <c r="G26" s="41">
        <v>0.17799999999999999</v>
      </c>
      <c r="H26" s="43">
        <v>101</v>
      </c>
      <c r="I26" s="41">
        <v>1.9976</v>
      </c>
      <c r="J26" s="42">
        <v>3813</v>
      </c>
      <c r="K26" s="41">
        <v>75.415300000000002</v>
      </c>
      <c r="L26" s="47">
        <v>1060</v>
      </c>
      <c r="M26" s="41">
        <v>20.965199999999999</v>
      </c>
      <c r="N26" s="42">
        <v>1</v>
      </c>
      <c r="O26" s="41">
        <v>1.9800000000000002E-2</v>
      </c>
      <c r="P26" s="47">
        <v>52</v>
      </c>
      <c r="Q26" s="40">
        <v>1.0284800000000001</v>
      </c>
      <c r="R26" s="39">
        <v>893</v>
      </c>
      <c r="S26" s="40">
        <v>15.9521</v>
      </c>
      <c r="T26" s="39">
        <v>542</v>
      </c>
      <c r="U26" s="40">
        <v>9.6820299999999992</v>
      </c>
      <c r="V26" s="82">
        <v>39</v>
      </c>
      <c r="W26" s="45">
        <v>0.69669999999999999</v>
      </c>
      <c r="X26" s="24">
        <v>1367</v>
      </c>
      <c r="Y26" s="25">
        <v>100</v>
      </c>
    </row>
    <row r="27" spans="1:25" s="23" customFormat="1" ht="15" customHeight="1" x14ac:dyDescent="0.2">
      <c r="A27" s="21" t="s">
        <v>19</v>
      </c>
      <c r="B27" s="72" t="s">
        <v>39</v>
      </c>
      <c r="C27" s="75">
        <v>153</v>
      </c>
      <c r="D27" s="74">
        <v>2</v>
      </c>
      <c r="E27" s="63">
        <v>1.3513999999999999</v>
      </c>
      <c r="F27" s="64">
        <v>1</v>
      </c>
      <c r="G27" s="63">
        <v>0.67569999999999997</v>
      </c>
      <c r="H27" s="65">
        <v>3</v>
      </c>
      <c r="I27" s="63">
        <v>2.0270000000000001</v>
      </c>
      <c r="J27" s="64">
        <v>7</v>
      </c>
      <c r="K27" s="63">
        <v>4.7297000000000002</v>
      </c>
      <c r="L27" s="73">
        <v>132</v>
      </c>
      <c r="M27" s="63">
        <v>89.1892</v>
      </c>
      <c r="N27" s="64">
        <v>0</v>
      </c>
      <c r="O27" s="63">
        <v>0</v>
      </c>
      <c r="P27" s="73">
        <v>3</v>
      </c>
      <c r="Q27" s="67">
        <v>2.0270299999999999</v>
      </c>
      <c r="R27" s="74">
        <v>37</v>
      </c>
      <c r="S27" s="67">
        <v>24.183</v>
      </c>
      <c r="T27" s="74">
        <v>5</v>
      </c>
      <c r="U27" s="67">
        <v>3.26797</v>
      </c>
      <c r="V27" s="81">
        <v>2</v>
      </c>
      <c r="W27" s="69">
        <v>1.3071999999999999</v>
      </c>
      <c r="X27" s="70">
        <v>589</v>
      </c>
      <c r="Y27" s="71">
        <v>100</v>
      </c>
    </row>
    <row r="28" spans="1:25" s="23" customFormat="1" ht="15" customHeight="1" x14ac:dyDescent="0.2">
      <c r="A28" s="21" t="s">
        <v>19</v>
      </c>
      <c r="B28" s="59" t="s">
        <v>40</v>
      </c>
      <c r="C28" s="48">
        <v>404</v>
      </c>
      <c r="D28" s="39">
        <v>1</v>
      </c>
      <c r="E28" s="41">
        <v>0.25380000000000003</v>
      </c>
      <c r="F28" s="43">
        <v>1</v>
      </c>
      <c r="G28" s="41">
        <v>0.25380000000000003</v>
      </c>
      <c r="H28" s="42">
        <v>73</v>
      </c>
      <c r="I28" s="41">
        <v>18.527899999999999</v>
      </c>
      <c r="J28" s="43">
        <v>284</v>
      </c>
      <c r="K28" s="41">
        <v>72.081199999999995</v>
      </c>
      <c r="L28" s="44">
        <v>28</v>
      </c>
      <c r="M28" s="41">
        <v>7.1066000000000003</v>
      </c>
      <c r="N28" s="43">
        <v>0</v>
      </c>
      <c r="O28" s="41">
        <v>0</v>
      </c>
      <c r="P28" s="44">
        <v>7</v>
      </c>
      <c r="Q28" s="40">
        <v>1.7766500000000001</v>
      </c>
      <c r="R28" s="39">
        <v>93</v>
      </c>
      <c r="S28" s="40">
        <v>23.0198</v>
      </c>
      <c r="T28" s="46">
        <v>10</v>
      </c>
      <c r="U28" s="40">
        <v>2.47525</v>
      </c>
      <c r="V28" s="82">
        <v>28</v>
      </c>
      <c r="W28" s="45">
        <v>6.9306999999999999</v>
      </c>
      <c r="X28" s="24">
        <v>1434</v>
      </c>
      <c r="Y28" s="25">
        <v>100</v>
      </c>
    </row>
    <row r="29" spans="1:25" s="23" customFormat="1" ht="15" customHeight="1" x14ac:dyDescent="0.2">
      <c r="A29" s="21" t="s">
        <v>19</v>
      </c>
      <c r="B29" s="72" t="s">
        <v>41</v>
      </c>
      <c r="C29" s="61">
        <v>475</v>
      </c>
      <c r="D29" s="62">
        <v>0</v>
      </c>
      <c r="E29" s="63">
        <v>0</v>
      </c>
      <c r="F29" s="64">
        <v>2</v>
      </c>
      <c r="G29" s="63">
        <v>0.4556</v>
      </c>
      <c r="H29" s="65">
        <v>178</v>
      </c>
      <c r="I29" s="63">
        <v>40.546700000000001</v>
      </c>
      <c r="J29" s="64">
        <v>78</v>
      </c>
      <c r="K29" s="63">
        <v>17.767700000000001</v>
      </c>
      <c r="L29" s="73">
        <v>153</v>
      </c>
      <c r="M29" s="63">
        <v>34.851900000000001</v>
      </c>
      <c r="N29" s="64">
        <v>0</v>
      </c>
      <c r="O29" s="63">
        <v>0</v>
      </c>
      <c r="P29" s="73">
        <v>28</v>
      </c>
      <c r="Q29" s="67">
        <v>6.3781299999999996</v>
      </c>
      <c r="R29" s="62">
        <v>131</v>
      </c>
      <c r="S29" s="67">
        <v>27.578900000000001</v>
      </c>
      <c r="T29" s="62">
        <v>36</v>
      </c>
      <c r="U29" s="67">
        <v>7.5789499999999999</v>
      </c>
      <c r="V29" s="81">
        <v>51</v>
      </c>
      <c r="W29" s="69">
        <v>10.736800000000001</v>
      </c>
      <c r="X29" s="70">
        <v>1873</v>
      </c>
      <c r="Y29" s="71">
        <v>100</v>
      </c>
    </row>
    <row r="30" spans="1:25" s="23" customFormat="1" ht="15" customHeight="1" x14ac:dyDescent="0.2">
      <c r="A30" s="21" t="s">
        <v>19</v>
      </c>
      <c r="B30" s="59" t="s">
        <v>42</v>
      </c>
      <c r="C30" s="38">
        <v>1631</v>
      </c>
      <c r="D30" s="39">
        <v>13</v>
      </c>
      <c r="E30" s="41">
        <v>0.80149999999999999</v>
      </c>
      <c r="F30" s="43">
        <v>10</v>
      </c>
      <c r="G30" s="41">
        <v>0.61650000000000005</v>
      </c>
      <c r="H30" s="43">
        <v>113</v>
      </c>
      <c r="I30" s="41">
        <v>6.9667000000000003</v>
      </c>
      <c r="J30" s="43">
        <v>478</v>
      </c>
      <c r="K30" s="41">
        <v>29.469799999999999</v>
      </c>
      <c r="L30" s="44">
        <v>954</v>
      </c>
      <c r="M30" s="41">
        <v>58.816299999999998</v>
      </c>
      <c r="N30" s="43">
        <v>1</v>
      </c>
      <c r="O30" s="41">
        <v>6.1699999999999998E-2</v>
      </c>
      <c r="P30" s="44">
        <v>53</v>
      </c>
      <c r="Q30" s="40">
        <v>3.2675700000000001</v>
      </c>
      <c r="R30" s="39">
        <v>368</v>
      </c>
      <c r="S30" s="40">
        <v>22.562799999999999</v>
      </c>
      <c r="T30" s="46">
        <v>9</v>
      </c>
      <c r="U30" s="40">
        <v>0.55181000000000002</v>
      </c>
      <c r="V30" s="82">
        <v>43</v>
      </c>
      <c r="W30" s="45">
        <v>2.6364000000000001</v>
      </c>
      <c r="X30" s="24">
        <v>3616</v>
      </c>
      <c r="Y30" s="25">
        <v>99.971999999999994</v>
      </c>
    </row>
    <row r="31" spans="1:25" s="23" customFormat="1" ht="15" customHeight="1" x14ac:dyDescent="0.2">
      <c r="A31" s="21" t="s">
        <v>19</v>
      </c>
      <c r="B31" s="72" t="s">
        <v>43</v>
      </c>
      <c r="C31" s="75">
        <v>529</v>
      </c>
      <c r="D31" s="62">
        <v>16</v>
      </c>
      <c r="E31" s="63">
        <v>3.0710000000000002</v>
      </c>
      <c r="F31" s="65">
        <v>7</v>
      </c>
      <c r="G31" s="63">
        <v>1.3435999999999999</v>
      </c>
      <c r="H31" s="64">
        <v>71</v>
      </c>
      <c r="I31" s="63">
        <v>13.627599999999999</v>
      </c>
      <c r="J31" s="64">
        <v>174</v>
      </c>
      <c r="K31" s="63">
        <v>33.397300000000001</v>
      </c>
      <c r="L31" s="66">
        <v>232</v>
      </c>
      <c r="M31" s="63">
        <v>44.529800000000002</v>
      </c>
      <c r="N31" s="64">
        <v>1</v>
      </c>
      <c r="O31" s="63">
        <v>0.19189999999999999</v>
      </c>
      <c r="P31" s="66">
        <v>20</v>
      </c>
      <c r="Q31" s="67">
        <v>3.8387699999999998</v>
      </c>
      <c r="R31" s="62">
        <v>142</v>
      </c>
      <c r="S31" s="67">
        <v>26.8431</v>
      </c>
      <c r="T31" s="62">
        <v>8</v>
      </c>
      <c r="U31" s="67">
        <v>1.5122899999999999</v>
      </c>
      <c r="V31" s="81">
        <v>26</v>
      </c>
      <c r="W31" s="69">
        <v>4.9149000000000003</v>
      </c>
      <c r="X31" s="70">
        <v>2170</v>
      </c>
      <c r="Y31" s="71">
        <v>99.953999999999994</v>
      </c>
    </row>
    <row r="32" spans="1:25" s="23" customFormat="1" ht="15" customHeight="1" x14ac:dyDescent="0.2">
      <c r="A32" s="21" t="s">
        <v>19</v>
      </c>
      <c r="B32" s="59" t="s">
        <v>44</v>
      </c>
      <c r="C32" s="38">
        <v>2266</v>
      </c>
      <c r="D32" s="46">
        <v>3</v>
      </c>
      <c r="E32" s="41">
        <v>0.1328</v>
      </c>
      <c r="F32" s="43">
        <v>2</v>
      </c>
      <c r="G32" s="41">
        <v>8.8499999999999995E-2</v>
      </c>
      <c r="H32" s="42">
        <v>44</v>
      </c>
      <c r="I32" s="41">
        <v>1.9478</v>
      </c>
      <c r="J32" s="42">
        <v>1551</v>
      </c>
      <c r="K32" s="41">
        <v>68.658699999999996</v>
      </c>
      <c r="L32" s="47">
        <v>638</v>
      </c>
      <c r="M32" s="41">
        <v>28.242599999999999</v>
      </c>
      <c r="N32" s="42">
        <v>0</v>
      </c>
      <c r="O32" s="41">
        <v>0</v>
      </c>
      <c r="P32" s="47">
        <v>21</v>
      </c>
      <c r="Q32" s="40">
        <v>0.92961000000000005</v>
      </c>
      <c r="R32" s="46">
        <v>405</v>
      </c>
      <c r="S32" s="40">
        <v>17.872900000000001</v>
      </c>
      <c r="T32" s="39">
        <v>7</v>
      </c>
      <c r="U32" s="40">
        <v>0.30891000000000002</v>
      </c>
      <c r="V32" s="82">
        <v>14</v>
      </c>
      <c r="W32" s="45">
        <v>0.61780000000000002</v>
      </c>
      <c r="X32" s="24">
        <v>978</v>
      </c>
      <c r="Y32" s="25">
        <v>100</v>
      </c>
    </row>
    <row r="33" spans="1:25" s="23" customFormat="1" ht="15" customHeight="1" x14ac:dyDescent="0.2">
      <c r="A33" s="21" t="s">
        <v>19</v>
      </c>
      <c r="B33" s="72" t="s">
        <v>45</v>
      </c>
      <c r="C33" s="61">
        <v>1000</v>
      </c>
      <c r="D33" s="74">
        <v>10</v>
      </c>
      <c r="E33" s="63">
        <v>1.0132000000000001</v>
      </c>
      <c r="F33" s="64">
        <v>8</v>
      </c>
      <c r="G33" s="63">
        <v>0.8105</v>
      </c>
      <c r="H33" s="64">
        <v>43</v>
      </c>
      <c r="I33" s="63">
        <v>4.3566000000000003</v>
      </c>
      <c r="J33" s="65">
        <v>159</v>
      </c>
      <c r="K33" s="63">
        <v>16.109400000000001</v>
      </c>
      <c r="L33" s="73">
        <v>743</v>
      </c>
      <c r="M33" s="63">
        <v>75.278599999999997</v>
      </c>
      <c r="N33" s="65">
        <v>1</v>
      </c>
      <c r="O33" s="63">
        <v>0.1013</v>
      </c>
      <c r="P33" s="73">
        <v>23</v>
      </c>
      <c r="Q33" s="67">
        <v>2.3302900000000002</v>
      </c>
      <c r="R33" s="74">
        <v>304</v>
      </c>
      <c r="S33" s="67">
        <v>30.4</v>
      </c>
      <c r="T33" s="74">
        <v>13</v>
      </c>
      <c r="U33" s="67">
        <v>1.3</v>
      </c>
      <c r="V33" s="81">
        <v>6</v>
      </c>
      <c r="W33" s="69">
        <v>0.6</v>
      </c>
      <c r="X33" s="70">
        <v>2372</v>
      </c>
      <c r="Y33" s="71">
        <v>100</v>
      </c>
    </row>
    <row r="34" spans="1:25" s="23" customFormat="1" ht="15" customHeight="1" x14ac:dyDescent="0.2">
      <c r="A34" s="21" t="s">
        <v>19</v>
      </c>
      <c r="B34" s="59" t="s">
        <v>46</v>
      </c>
      <c r="C34" s="48">
        <v>95</v>
      </c>
      <c r="D34" s="46">
        <v>40</v>
      </c>
      <c r="E34" s="41">
        <v>42.553199999999997</v>
      </c>
      <c r="F34" s="43">
        <v>0</v>
      </c>
      <c r="G34" s="41">
        <v>0</v>
      </c>
      <c r="H34" s="42">
        <v>0</v>
      </c>
      <c r="I34" s="41">
        <v>0</v>
      </c>
      <c r="J34" s="42">
        <v>0</v>
      </c>
      <c r="K34" s="41">
        <v>0</v>
      </c>
      <c r="L34" s="44">
        <v>53</v>
      </c>
      <c r="M34" s="41">
        <v>56.383000000000003</v>
      </c>
      <c r="N34" s="42">
        <v>0</v>
      </c>
      <c r="O34" s="41">
        <v>0</v>
      </c>
      <c r="P34" s="44">
        <v>1</v>
      </c>
      <c r="Q34" s="40">
        <v>1.0638300000000001</v>
      </c>
      <c r="R34" s="46">
        <v>12</v>
      </c>
      <c r="S34" s="40">
        <v>12.631600000000001</v>
      </c>
      <c r="T34" s="39">
        <v>1</v>
      </c>
      <c r="U34" s="40">
        <v>1.05263</v>
      </c>
      <c r="V34" s="82">
        <v>7</v>
      </c>
      <c r="W34" s="45">
        <v>7.3684000000000003</v>
      </c>
      <c r="X34" s="24">
        <v>825</v>
      </c>
      <c r="Y34" s="25">
        <v>100</v>
      </c>
    </row>
    <row r="35" spans="1:25" s="23" customFormat="1" ht="15" customHeight="1" x14ac:dyDescent="0.2">
      <c r="A35" s="21" t="s">
        <v>19</v>
      </c>
      <c r="B35" s="72" t="s">
        <v>47</v>
      </c>
      <c r="C35" s="75">
        <v>725</v>
      </c>
      <c r="D35" s="74">
        <v>32</v>
      </c>
      <c r="E35" s="63">
        <v>4.4382999999999999</v>
      </c>
      <c r="F35" s="64">
        <v>8</v>
      </c>
      <c r="G35" s="63">
        <v>1.1095999999999999</v>
      </c>
      <c r="H35" s="65">
        <v>158</v>
      </c>
      <c r="I35" s="63">
        <v>21.914000000000001</v>
      </c>
      <c r="J35" s="64">
        <v>205</v>
      </c>
      <c r="K35" s="63">
        <v>28.432700000000001</v>
      </c>
      <c r="L35" s="73">
        <v>259</v>
      </c>
      <c r="M35" s="63">
        <v>35.9223</v>
      </c>
      <c r="N35" s="64">
        <v>0</v>
      </c>
      <c r="O35" s="63">
        <v>0</v>
      </c>
      <c r="P35" s="73">
        <v>59</v>
      </c>
      <c r="Q35" s="67">
        <v>8.1830800000000004</v>
      </c>
      <c r="R35" s="74">
        <v>173</v>
      </c>
      <c r="S35" s="67">
        <v>23.862100000000002</v>
      </c>
      <c r="T35" s="74">
        <v>4</v>
      </c>
      <c r="U35" s="67">
        <v>0.55171999999999999</v>
      </c>
      <c r="V35" s="81">
        <v>12</v>
      </c>
      <c r="W35" s="69">
        <v>1.6552</v>
      </c>
      <c r="X35" s="70">
        <v>1064</v>
      </c>
      <c r="Y35" s="71">
        <v>100</v>
      </c>
    </row>
    <row r="36" spans="1:25" s="23" customFormat="1" ht="15" customHeight="1" x14ac:dyDescent="0.2">
      <c r="A36" s="21" t="s">
        <v>19</v>
      </c>
      <c r="B36" s="59" t="s">
        <v>48</v>
      </c>
      <c r="C36" s="48">
        <v>2467</v>
      </c>
      <c r="D36" s="46">
        <v>17</v>
      </c>
      <c r="E36" s="41">
        <v>0.70569999999999999</v>
      </c>
      <c r="F36" s="42">
        <v>44</v>
      </c>
      <c r="G36" s="41">
        <v>1.8265</v>
      </c>
      <c r="H36" s="42">
        <v>835</v>
      </c>
      <c r="I36" s="41">
        <v>34.661700000000003</v>
      </c>
      <c r="J36" s="43">
        <v>936</v>
      </c>
      <c r="K36" s="41">
        <v>38.854300000000002</v>
      </c>
      <c r="L36" s="47">
        <v>403</v>
      </c>
      <c r="M36" s="41">
        <v>16.728899999999999</v>
      </c>
      <c r="N36" s="43">
        <v>30</v>
      </c>
      <c r="O36" s="41">
        <v>1.2453000000000001</v>
      </c>
      <c r="P36" s="47">
        <v>144</v>
      </c>
      <c r="Q36" s="40">
        <v>5.9775799999999997</v>
      </c>
      <c r="R36" s="46">
        <v>490</v>
      </c>
      <c r="S36" s="40">
        <v>19.862200000000001</v>
      </c>
      <c r="T36" s="46">
        <v>58</v>
      </c>
      <c r="U36" s="40">
        <v>2.3510300000000002</v>
      </c>
      <c r="V36" s="82">
        <v>305</v>
      </c>
      <c r="W36" s="45">
        <v>12.363200000000001</v>
      </c>
      <c r="X36" s="24">
        <v>658</v>
      </c>
      <c r="Y36" s="25">
        <v>100</v>
      </c>
    </row>
    <row r="37" spans="1:25" s="23" customFormat="1" ht="15" customHeight="1" x14ac:dyDescent="0.2">
      <c r="A37" s="21" t="s">
        <v>19</v>
      </c>
      <c r="B37" s="72" t="s">
        <v>49</v>
      </c>
      <c r="C37" s="61">
        <v>89</v>
      </c>
      <c r="D37" s="74">
        <v>1</v>
      </c>
      <c r="E37" s="63">
        <v>1.1494</v>
      </c>
      <c r="F37" s="64">
        <v>0</v>
      </c>
      <c r="G37" s="63">
        <v>0</v>
      </c>
      <c r="H37" s="64">
        <v>4</v>
      </c>
      <c r="I37" s="63">
        <v>4.5976999999999997</v>
      </c>
      <c r="J37" s="65">
        <v>2</v>
      </c>
      <c r="K37" s="63">
        <v>2.2989000000000002</v>
      </c>
      <c r="L37" s="73">
        <v>78</v>
      </c>
      <c r="M37" s="63">
        <v>89.655199999999994</v>
      </c>
      <c r="N37" s="65">
        <v>2</v>
      </c>
      <c r="O37" s="63">
        <v>2.2989000000000002</v>
      </c>
      <c r="P37" s="73">
        <v>0</v>
      </c>
      <c r="Q37" s="67">
        <v>0</v>
      </c>
      <c r="R37" s="74">
        <v>5</v>
      </c>
      <c r="S37" s="67">
        <v>5.6180000000000003</v>
      </c>
      <c r="T37" s="62">
        <v>2</v>
      </c>
      <c r="U37" s="67">
        <v>2.2471899999999998</v>
      </c>
      <c r="V37" s="81">
        <v>0</v>
      </c>
      <c r="W37" s="69">
        <v>0</v>
      </c>
      <c r="X37" s="70">
        <v>483</v>
      </c>
      <c r="Y37" s="71">
        <v>100</v>
      </c>
    </row>
    <row r="38" spans="1:25" s="23" customFormat="1" ht="15" customHeight="1" x14ac:dyDescent="0.2">
      <c r="A38" s="21" t="s">
        <v>19</v>
      </c>
      <c r="B38" s="59" t="s">
        <v>50</v>
      </c>
      <c r="C38" s="38">
        <v>520</v>
      </c>
      <c r="D38" s="46">
        <v>0</v>
      </c>
      <c r="E38" s="41">
        <v>0</v>
      </c>
      <c r="F38" s="43">
        <v>4</v>
      </c>
      <c r="G38" s="41">
        <v>0.7722</v>
      </c>
      <c r="H38" s="43">
        <v>97</v>
      </c>
      <c r="I38" s="41">
        <v>18.725899999999999</v>
      </c>
      <c r="J38" s="43">
        <v>163</v>
      </c>
      <c r="K38" s="41">
        <v>31.467199999999998</v>
      </c>
      <c r="L38" s="44">
        <v>249</v>
      </c>
      <c r="M38" s="41">
        <v>48.069499999999998</v>
      </c>
      <c r="N38" s="43">
        <v>0</v>
      </c>
      <c r="O38" s="41">
        <v>0</v>
      </c>
      <c r="P38" s="44">
        <v>5</v>
      </c>
      <c r="Q38" s="40">
        <v>0.96525000000000005</v>
      </c>
      <c r="R38" s="46">
        <v>127</v>
      </c>
      <c r="S38" s="40">
        <v>24.423100000000002</v>
      </c>
      <c r="T38" s="39">
        <v>2</v>
      </c>
      <c r="U38" s="40">
        <v>0.38462000000000002</v>
      </c>
      <c r="V38" s="82">
        <v>3</v>
      </c>
      <c r="W38" s="45">
        <v>0.57689999999999997</v>
      </c>
      <c r="X38" s="24">
        <v>2577</v>
      </c>
      <c r="Y38" s="25">
        <v>100</v>
      </c>
    </row>
    <row r="39" spans="1:25" s="23" customFormat="1" ht="15" customHeight="1" x14ac:dyDescent="0.2">
      <c r="A39" s="21" t="s">
        <v>19</v>
      </c>
      <c r="B39" s="72" t="s">
        <v>51</v>
      </c>
      <c r="C39" s="61">
        <v>454</v>
      </c>
      <c r="D39" s="62">
        <v>235</v>
      </c>
      <c r="E39" s="63">
        <v>51.762099999999997</v>
      </c>
      <c r="F39" s="64">
        <v>6</v>
      </c>
      <c r="G39" s="63">
        <v>1.3216000000000001</v>
      </c>
      <c r="H39" s="65">
        <v>150</v>
      </c>
      <c r="I39" s="63">
        <v>33.0396</v>
      </c>
      <c r="J39" s="64">
        <v>6</v>
      </c>
      <c r="K39" s="63">
        <v>1.3216000000000001</v>
      </c>
      <c r="L39" s="73">
        <v>54</v>
      </c>
      <c r="M39" s="63">
        <v>11.894299999999999</v>
      </c>
      <c r="N39" s="64">
        <v>0</v>
      </c>
      <c r="O39" s="63">
        <v>0</v>
      </c>
      <c r="P39" s="73">
        <v>3</v>
      </c>
      <c r="Q39" s="67">
        <v>0.66078999999999999</v>
      </c>
      <c r="R39" s="62">
        <v>138</v>
      </c>
      <c r="S39" s="67">
        <v>30.3965</v>
      </c>
      <c r="T39" s="74">
        <v>0</v>
      </c>
      <c r="U39" s="67">
        <v>0</v>
      </c>
      <c r="V39" s="81">
        <v>121</v>
      </c>
      <c r="W39" s="69">
        <v>26.652000000000001</v>
      </c>
      <c r="X39" s="70">
        <v>880</v>
      </c>
      <c r="Y39" s="71">
        <v>100</v>
      </c>
    </row>
    <row r="40" spans="1:25" s="23" customFormat="1" ht="15" customHeight="1" x14ac:dyDescent="0.2">
      <c r="A40" s="21" t="s">
        <v>19</v>
      </c>
      <c r="B40" s="59" t="s">
        <v>52</v>
      </c>
      <c r="C40" s="48">
        <v>2203</v>
      </c>
      <c r="D40" s="46">
        <v>29</v>
      </c>
      <c r="E40" s="41">
        <v>1.347</v>
      </c>
      <c r="F40" s="42">
        <v>28</v>
      </c>
      <c r="G40" s="41">
        <v>1.3005</v>
      </c>
      <c r="H40" s="42">
        <v>245</v>
      </c>
      <c r="I40" s="41">
        <v>11.3795</v>
      </c>
      <c r="J40" s="43">
        <v>562</v>
      </c>
      <c r="K40" s="41">
        <v>26.103100000000001</v>
      </c>
      <c r="L40" s="44">
        <v>1207</v>
      </c>
      <c r="M40" s="41">
        <v>56.061300000000003</v>
      </c>
      <c r="N40" s="43">
        <v>0</v>
      </c>
      <c r="O40" s="41">
        <v>0</v>
      </c>
      <c r="P40" s="44">
        <v>82</v>
      </c>
      <c r="Q40" s="40">
        <v>3.80864</v>
      </c>
      <c r="R40" s="46">
        <v>720</v>
      </c>
      <c r="S40" s="40">
        <v>32.682699999999997</v>
      </c>
      <c r="T40" s="39">
        <v>50</v>
      </c>
      <c r="U40" s="40">
        <v>2.2696299999999998</v>
      </c>
      <c r="V40" s="82">
        <v>58</v>
      </c>
      <c r="W40" s="45">
        <v>2.6328</v>
      </c>
      <c r="X40" s="24">
        <v>4916</v>
      </c>
      <c r="Y40" s="25">
        <v>100</v>
      </c>
    </row>
    <row r="41" spans="1:25" s="23" customFormat="1" ht="15" customHeight="1" x14ac:dyDescent="0.2">
      <c r="A41" s="21" t="s">
        <v>19</v>
      </c>
      <c r="B41" s="72" t="s">
        <v>53</v>
      </c>
      <c r="C41" s="61">
        <v>447</v>
      </c>
      <c r="D41" s="62">
        <v>21</v>
      </c>
      <c r="E41" s="63">
        <v>4.8498999999999999</v>
      </c>
      <c r="F41" s="64">
        <v>1</v>
      </c>
      <c r="G41" s="63">
        <v>0.23089999999999999</v>
      </c>
      <c r="H41" s="65">
        <v>45</v>
      </c>
      <c r="I41" s="63">
        <v>10.3926</v>
      </c>
      <c r="J41" s="65">
        <v>228</v>
      </c>
      <c r="K41" s="63">
        <v>52.655900000000003</v>
      </c>
      <c r="L41" s="66">
        <v>118</v>
      </c>
      <c r="M41" s="63">
        <v>27.2517</v>
      </c>
      <c r="N41" s="65">
        <v>0</v>
      </c>
      <c r="O41" s="63">
        <v>0</v>
      </c>
      <c r="P41" s="66">
        <v>20</v>
      </c>
      <c r="Q41" s="67">
        <v>4.6189400000000003</v>
      </c>
      <c r="R41" s="62">
        <v>67</v>
      </c>
      <c r="S41" s="67">
        <v>14.988799999999999</v>
      </c>
      <c r="T41" s="74">
        <v>14</v>
      </c>
      <c r="U41" s="67">
        <v>3.1319900000000001</v>
      </c>
      <c r="V41" s="81">
        <v>16</v>
      </c>
      <c r="W41" s="69">
        <v>3.5794000000000001</v>
      </c>
      <c r="X41" s="70">
        <v>2618</v>
      </c>
      <c r="Y41" s="71">
        <v>100</v>
      </c>
    </row>
    <row r="42" spans="1:25" s="23" customFormat="1" ht="15" customHeight="1" x14ac:dyDescent="0.2">
      <c r="A42" s="21" t="s">
        <v>19</v>
      </c>
      <c r="B42" s="59" t="s">
        <v>54</v>
      </c>
      <c r="C42" s="48">
        <v>81</v>
      </c>
      <c r="D42" s="46">
        <v>20</v>
      </c>
      <c r="E42" s="41">
        <v>25.974</v>
      </c>
      <c r="F42" s="42">
        <v>2</v>
      </c>
      <c r="G42" s="41">
        <v>2.5973999999999999</v>
      </c>
      <c r="H42" s="42">
        <v>2</v>
      </c>
      <c r="I42" s="41">
        <v>2.5973999999999999</v>
      </c>
      <c r="J42" s="42">
        <v>13</v>
      </c>
      <c r="K42" s="41">
        <v>16.883099999999999</v>
      </c>
      <c r="L42" s="44">
        <v>38</v>
      </c>
      <c r="M42" s="41">
        <v>49.3506</v>
      </c>
      <c r="N42" s="42">
        <v>1</v>
      </c>
      <c r="O42" s="41">
        <v>1.2987</v>
      </c>
      <c r="P42" s="44">
        <v>1</v>
      </c>
      <c r="Q42" s="40">
        <v>1.2987</v>
      </c>
      <c r="R42" s="46">
        <v>24</v>
      </c>
      <c r="S42" s="40">
        <v>29.6296</v>
      </c>
      <c r="T42" s="39">
        <v>4</v>
      </c>
      <c r="U42" s="40">
        <v>4.9382700000000002</v>
      </c>
      <c r="V42" s="82">
        <v>3</v>
      </c>
      <c r="W42" s="45">
        <v>3.7037</v>
      </c>
      <c r="X42" s="24">
        <v>481</v>
      </c>
      <c r="Y42" s="25">
        <v>100</v>
      </c>
    </row>
    <row r="43" spans="1:25" s="23" customFormat="1" ht="15" customHeight="1" x14ac:dyDescent="0.2">
      <c r="A43" s="21" t="s">
        <v>19</v>
      </c>
      <c r="B43" s="72" t="s">
        <v>55</v>
      </c>
      <c r="C43" s="61">
        <v>5576</v>
      </c>
      <c r="D43" s="74">
        <v>2</v>
      </c>
      <c r="E43" s="63">
        <v>3.6799999999999999E-2</v>
      </c>
      <c r="F43" s="64">
        <v>27</v>
      </c>
      <c r="G43" s="63">
        <v>0.49609999999999999</v>
      </c>
      <c r="H43" s="64">
        <v>235</v>
      </c>
      <c r="I43" s="63">
        <v>4.3182999999999998</v>
      </c>
      <c r="J43" s="64">
        <v>2121</v>
      </c>
      <c r="K43" s="63">
        <v>38.974600000000002</v>
      </c>
      <c r="L43" s="66">
        <v>2739</v>
      </c>
      <c r="M43" s="63">
        <v>50.330800000000004</v>
      </c>
      <c r="N43" s="64">
        <v>3</v>
      </c>
      <c r="O43" s="63">
        <v>5.5100000000000003E-2</v>
      </c>
      <c r="P43" s="66">
        <v>315</v>
      </c>
      <c r="Q43" s="67">
        <v>5.7883100000000001</v>
      </c>
      <c r="R43" s="74">
        <v>1232</v>
      </c>
      <c r="S43" s="67">
        <v>22.0947</v>
      </c>
      <c r="T43" s="62">
        <v>134</v>
      </c>
      <c r="U43" s="67">
        <v>2.4031600000000002</v>
      </c>
      <c r="V43" s="81">
        <v>54</v>
      </c>
      <c r="W43" s="69">
        <v>0.96840000000000004</v>
      </c>
      <c r="X43" s="70">
        <v>3631</v>
      </c>
      <c r="Y43" s="71">
        <v>100</v>
      </c>
    </row>
    <row r="44" spans="1:25" s="23" customFormat="1" ht="15" customHeight="1" x14ac:dyDescent="0.2">
      <c r="A44" s="21" t="s">
        <v>19</v>
      </c>
      <c r="B44" s="59" t="s">
        <v>56</v>
      </c>
      <c r="C44" s="38">
        <v>2764</v>
      </c>
      <c r="D44" s="46">
        <v>500</v>
      </c>
      <c r="E44" s="41">
        <v>18.241499999999998</v>
      </c>
      <c r="F44" s="43">
        <v>8</v>
      </c>
      <c r="G44" s="41">
        <v>0.29189999999999999</v>
      </c>
      <c r="H44" s="43">
        <v>245</v>
      </c>
      <c r="I44" s="41">
        <v>8.9382999999999999</v>
      </c>
      <c r="J44" s="42">
        <v>252</v>
      </c>
      <c r="K44" s="41">
        <v>9.1936999999999998</v>
      </c>
      <c r="L44" s="47">
        <v>1541</v>
      </c>
      <c r="M44" s="41">
        <v>56.220399999999998</v>
      </c>
      <c r="N44" s="42">
        <v>10</v>
      </c>
      <c r="O44" s="41">
        <v>0.36480000000000001</v>
      </c>
      <c r="P44" s="47">
        <v>185</v>
      </c>
      <c r="Q44" s="40">
        <v>6.7493600000000002</v>
      </c>
      <c r="R44" s="46">
        <v>609</v>
      </c>
      <c r="S44" s="40">
        <v>22.033300000000001</v>
      </c>
      <c r="T44" s="39">
        <v>23</v>
      </c>
      <c r="U44" s="40">
        <v>0.83213000000000004</v>
      </c>
      <c r="V44" s="82">
        <v>58</v>
      </c>
      <c r="W44" s="45">
        <v>2.0983999999999998</v>
      </c>
      <c r="X44" s="24">
        <v>1815</v>
      </c>
      <c r="Y44" s="25">
        <v>100</v>
      </c>
    </row>
    <row r="45" spans="1:25" s="23" customFormat="1" ht="15" customHeight="1" x14ac:dyDescent="0.2">
      <c r="A45" s="21" t="s">
        <v>19</v>
      </c>
      <c r="B45" s="72" t="s">
        <v>57</v>
      </c>
      <c r="C45" s="61">
        <v>953</v>
      </c>
      <c r="D45" s="62">
        <v>34</v>
      </c>
      <c r="E45" s="63">
        <v>3.6520000000000001</v>
      </c>
      <c r="F45" s="64">
        <v>9</v>
      </c>
      <c r="G45" s="63">
        <v>0.9667</v>
      </c>
      <c r="H45" s="65">
        <v>260</v>
      </c>
      <c r="I45" s="63">
        <v>27.927</v>
      </c>
      <c r="J45" s="64">
        <v>30</v>
      </c>
      <c r="K45" s="63">
        <v>3.2223000000000002</v>
      </c>
      <c r="L45" s="66">
        <v>536</v>
      </c>
      <c r="M45" s="63">
        <v>57.572499999999998</v>
      </c>
      <c r="N45" s="64">
        <v>8</v>
      </c>
      <c r="O45" s="63">
        <v>0.85929999999999995</v>
      </c>
      <c r="P45" s="66">
        <v>54</v>
      </c>
      <c r="Q45" s="67">
        <v>5.8002099999999999</v>
      </c>
      <c r="R45" s="62">
        <v>190</v>
      </c>
      <c r="S45" s="67">
        <v>19.937000000000001</v>
      </c>
      <c r="T45" s="74">
        <v>22</v>
      </c>
      <c r="U45" s="67">
        <v>2.3085</v>
      </c>
      <c r="V45" s="81">
        <v>42</v>
      </c>
      <c r="W45" s="69">
        <v>4.4070999999999998</v>
      </c>
      <c r="X45" s="70">
        <v>1283</v>
      </c>
      <c r="Y45" s="71">
        <v>100</v>
      </c>
    </row>
    <row r="46" spans="1:25" s="23" customFormat="1" ht="15" customHeight="1" x14ac:dyDescent="0.2">
      <c r="A46" s="21" t="s">
        <v>19</v>
      </c>
      <c r="B46" s="59" t="s">
        <v>58</v>
      </c>
      <c r="C46" s="38">
        <v>2234</v>
      </c>
      <c r="D46" s="39">
        <v>4</v>
      </c>
      <c r="E46" s="41">
        <v>0.18049999999999999</v>
      </c>
      <c r="F46" s="43">
        <v>10</v>
      </c>
      <c r="G46" s="41">
        <v>0.45129999999999998</v>
      </c>
      <c r="H46" s="42">
        <v>370</v>
      </c>
      <c r="I46" s="41">
        <v>16.6968</v>
      </c>
      <c r="J46" s="42">
        <v>783</v>
      </c>
      <c r="K46" s="41">
        <v>35.3339</v>
      </c>
      <c r="L46" s="47">
        <v>957</v>
      </c>
      <c r="M46" s="41">
        <v>43.185899999999997</v>
      </c>
      <c r="N46" s="42">
        <v>0</v>
      </c>
      <c r="O46" s="41">
        <v>0</v>
      </c>
      <c r="P46" s="47">
        <v>92</v>
      </c>
      <c r="Q46" s="40">
        <v>4.1516200000000003</v>
      </c>
      <c r="R46" s="39">
        <v>602</v>
      </c>
      <c r="S46" s="40">
        <v>26.947199999999999</v>
      </c>
      <c r="T46" s="39">
        <v>18</v>
      </c>
      <c r="U46" s="40">
        <v>0.80572999999999995</v>
      </c>
      <c r="V46" s="82">
        <v>98</v>
      </c>
      <c r="W46" s="45">
        <v>4.3868</v>
      </c>
      <c r="X46" s="24">
        <v>3027</v>
      </c>
      <c r="Y46" s="25">
        <v>100</v>
      </c>
    </row>
    <row r="47" spans="1:25" s="23" customFormat="1" ht="15" customHeight="1" x14ac:dyDescent="0.2">
      <c r="A47" s="21" t="s">
        <v>19</v>
      </c>
      <c r="B47" s="72" t="s">
        <v>59</v>
      </c>
      <c r="C47" s="75">
        <v>15</v>
      </c>
      <c r="D47" s="74">
        <v>3</v>
      </c>
      <c r="E47" s="63">
        <v>21.428599999999999</v>
      </c>
      <c r="F47" s="65">
        <v>0</v>
      </c>
      <c r="G47" s="63">
        <v>0</v>
      </c>
      <c r="H47" s="65">
        <v>2</v>
      </c>
      <c r="I47" s="63">
        <v>14.2857</v>
      </c>
      <c r="J47" s="64">
        <v>1</v>
      </c>
      <c r="K47" s="63">
        <v>7.1429</v>
      </c>
      <c r="L47" s="66">
        <v>7</v>
      </c>
      <c r="M47" s="63">
        <v>50</v>
      </c>
      <c r="N47" s="64">
        <v>0</v>
      </c>
      <c r="O47" s="63">
        <v>0</v>
      </c>
      <c r="P47" s="66">
        <v>1</v>
      </c>
      <c r="Q47" s="67">
        <v>7.1428599999999998</v>
      </c>
      <c r="R47" s="74">
        <v>6</v>
      </c>
      <c r="S47" s="67">
        <v>40</v>
      </c>
      <c r="T47" s="62">
        <v>1</v>
      </c>
      <c r="U47" s="67">
        <v>6.6666699999999999</v>
      </c>
      <c r="V47" s="81">
        <v>1</v>
      </c>
      <c r="W47" s="69">
        <v>6.6666999999999996</v>
      </c>
      <c r="X47" s="70">
        <v>308</v>
      </c>
      <c r="Y47" s="71">
        <v>100</v>
      </c>
    </row>
    <row r="48" spans="1:25" s="23" customFormat="1" ht="15" customHeight="1" x14ac:dyDescent="0.2">
      <c r="A48" s="21" t="s">
        <v>19</v>
      </c>
      <c r="B48" s="59" t="s">
        <v>60</v>
      </c>
      <c r="C48" s="38">
        <v>3534</v>
      </c>
      <c r="D48" s="46">
        <v>10</v>
      </c>
      <c r="E48" s="41">
        <v>0.28760000000000002</v>
      </c>
      <c r="F48" s="43">
        <v>4</v>
      </c>
      <c r="G48" s="41">
        <v>0.115</v>
      </c>
      <c r="H48" s="43">
        <v>108</v>
      </c>
      <c r="I48" s="41">
        <v>3.1061000000000001</v>
      </c>
      <c r="J48" s="42">
        <v>2107</v>
      </c>
      <c r="K48" s="41">
        <v>60.598199999999999</v>
      </c>
      <c r="L48" s="47">
        <v>1127</v>
      </c>
      <c r="M48" s="41">
        <v>32.412999999999997</v>
      </c>
      <c r="N48" s="42">
        <v>7</v>
      </c>
      <c r="O48" s="41">
        <v>0.20130000000000001</v>
      </c>
      <c r="P48" s="47">
        <v>114</v>
      </c>
      <c r="Q48" s="40">
        <v>3.2786900000000001</v>
      </c>
      <c r="R48" s="46">
        <v>768</v>
      </c>
      <c r="S48" s="40">
        <v>21.7317</v>
      </c>
      <c r="T48" s="46">
        <v>57</v>
      </c>
      <c r="U48" s="40">
        <v>1.6129</v>
      </c>
      <c r="V48" s="82">
        <v>64</v>
      </c>
      <c r="W48" s="45">
        <v>1.8109999999999999</v>
      </c>
      <c r="X48" s="24">
        <v>1236</v>
      </c>
      <c r="Y48" s="25">
        <v>100</v>
      </c>
    </row>
    <row r="49" spans="1:25" s="23" customFormat="1" ht="15" customHeight="1" x14ac:dyDescent="0.2">
      <c r="A49" s="21" t="s">
        <v>19</v>
      </c>
      <c r="B49" s="72" t="s">
        <v>61</v>
      </c>
      <c r="C49" s="75">
        <v>76</v>
      </c>
      <c r="D49" s="74">
        <v>48</v>
      </c>
      <c r="E49" s="63">
        <v>63.157899999999998</v>
      </c>
      <c r="F49" s="64">
        <v>0</v>
      </c>
      <c r="G49" s="63">
        <v>0</v>
      </c>
      <c r="H49" s="65">
        <v>0</v>
      </c>
      <c r="I49" s="63">
        <v>0</v>
      </c>
      <c r="J49" s="65">
        <v>1</v>
      </c>
      <c r="K49" s="63">
        <v>1.3158000000000001</v>
      </c>
      <c r="L49" s="66">
        <v>24</v>
      </c>
      <c r="M49" s="63">
        <v>31.578900000000001</v>
      </c>
      <c r="N49" s="65">
        <v>0</v>
      </c>
      <c r="O49" s="63">
        <v>0</v>
      </c>
      <c r="P49" s="66">
        <v>3</v>
      </c>
      <c r="Q49" s="67">
        <v>3.9473699999999998</v>
      </c>
      <c r="R49" s="74">
        <v>24</v>
      </c>
      <c r="S49" s="67">
        <v>31.578900000000001</v>
      </c>
      <c r="T49" s="62">
        <v>0</v>
      </c>
      <c r="U49" s="67">
        <v>0</v>
      </c>
      <c r="V49" s="81">
        <v>0</v>
      </c>
      <c r="W49" s="69">
        <v>0</v>
      </c>
      <c r="X49" s="70">
        <v>688</v>
      </c>
      <c r="Y49" s="71">
        <v>100</v>
      </c>
    </row>
    <row r="50" spans="1:25" s="23" customFormat="1" ht="15" customHeight="1" x14ac:dyDescent="0.2">
      <c r="A50" s="21" t="s">
        <v>19</v>
      </c>
      <c r="B50" s="59" t="s">
        <v>62</v>
      </c>
      <c r="C50" s="38">
        <v>7800</v>
      </c>
      <c r="D50" s="39">
        <v>18</v>
      </c>
      <c r="E50" s="41">
        <v>0.23519999999999999</v>
      </c>
      <c r="F50" s="43">
        <v>27</v>
      </c>
      <c r="G50" s="41">
        <v>0.3528</v>
      </c>
      <c r="H50" s="43">
        <v>409</v>
      </c>
      <c r="I50" s="41">
        <v>5.3449999999999998</v>
      </c>
      <c r="J50" s="42">
        <v>3902</v>
      </c>
      <c r="K50" s="41">
        <v>50.993200000000002</v>
      </c>
      <c r="L50" s="47">
        <v>3165</v>
      </c>
      <c r="M50" s="41">
        <v>41.361699999999999</v>
      </c>
      <c r="N50" s="42">
        <v>4</v>
      </c>
      <c r="O50" s="41">
        <v>5.2299999999999999E-2</v>
      </c>
      <c r="P50" s="47">
        <v>127</v>
      </c>
      <c r="Q50" s="40">
        <v>1.6597</v>
      </c>
      <c r="R50" s="39">
        <v>1747</v>
      </c>
      <c r="S50" s="40">
        <v>22.397400000000001</v>
      </c>
      <c r="T50" s="39">
        <v>148</v>
      </c>
      <c r="U50" s="40">
        <v>1.89744</v>
      </c>
      <c r="V50" s="82">
        <v>153</v>
      </c>
      <c r="W50" s="45">
        <v>1.9615</v>
      </c>
      <c r="X50" s="24">
        <v>1818</v>
      </c>
      <c r="Y50" s="25">
        <v>100</v>
      </c>
    </row>
    <row r="51" spans="1:25" s="23" customFormat="1" ht="15" customHeight="1" x14ac:dyDescent="0.2">
      <c r="A51" s="21" t="s">
        <v>19</v>
      </c>
      <c r="B51" s="72" t="s">
        <v>63</v>
      </c>
      <c r="C51" s="61">
        <v>14758</v>
      </c>
      <c r="D51" s="62">
        <v>48</v>
      </c>
      <c r="E51" s="63">
        <v>0.34949999999999998</v>
      </c>
      <c r="F51" s="64">
        <v>118</v>
      </c>
      <c r="G51" s="63">
        <v>0.85919999999999996</v>
      </c>
      <c r="H51" s="64">
        <v>7542</v>
      </c>
      <c r="I51" s="63">
        <v>54.9148</v>
      </c>
      <c r="J51" s="65">
        <v>3186</v>
      </c>
      <c r="K51" s="63">
        <v>23.197900000000001</v>
      </c>
      <c r="L51" s="66">
        <v>2545</v>
      </c>
      <c r="M51" s="63">
        <v>18.5307</v>
      </c>
      <c r="N51" s="65">
        <v>11</v>
      </c>
      <c r="O51" s="63">
        <v>8.0100000000000005E-2</v>
      </c>
      <c r="P51" s="66">
        <v>284</v>
      </c>
      <c r="Q51" s="67">
        <v>2.06786</v>
      </c>
      <c r="R51" s="62">
        <v>2901</v>
      </c>
      <c r="S51" s="67">
        <v>19.6571</v>
      </c>
      <c r="T51" s="62">
        <v>1024</v>
      </c>
      <c r="U51" s="67">
        <v>6.9386099999999997</v>
      </c>
      <c r="V51" s="81">
        <v>1610</v>
      </c>
      <c r="W51" s="69">
        <v>10.9093</v>
      </c>
      <c r="X51" s="70">
        <v>8616</v>
      </c>
      <c r="Y51" s="71">
        <v>100</v>
      </c>
    </row>
    <row r="52" spans="1:25" s="23" customFormat="1" ht="15" customHeight="1" x14ac:dyDescent="0.2">
      <c r="A52" s="21" t="s">
        <v>19</v>
      </c>
      <c r="B52" s="59" t="s">
        <v>64</v>
      </c>
      <c r="C52" s="38">
        <v>349</v>
      </c>
      <c r="D52" s="39">
        <v>11</v>
      </c>
      <c r="E52" s="41">
        <v>3.1608999999999998</v>
      </c>
      <c r="F52" s="42">
        <v>2</v>
      </c>
      <c r="G52" s="41">
        <v>0.57469999999999999</v>
      </c>
      <c r="H52" s="43">
        <v>95</v>
      </c>
      <c r="I52" s="41">
        <v>27.2989</v>
      </c>
      <c r="J52" s="42">
        <v>20</v>
      </c>
      <c r="K52" s="41">
        <v>5.7470999999999997</v>
      </c>
      <c r="L52" s="44">
        <v>204</v>
      </c>
      <c r="M52" s="41">
        <v>58.620699999999999</v>
      </c>
      <c r="N52" s="42">
        <v>9</v>
      </c>
      <c r="O52" s="41">
        <v>2.5861999999999998</v>
      </c>
      <c r="P52" s="44">
        <v>7</v>
      </c>
      <c r="Q52" s="40">
        <v>2.0114899999999998</v>
      </c>
      <c r="R52" s="39">
        <v>87</v>
      </c>
      <c r="S52" s="40">
        <v>24.9284</v>
      </c>
      <c r="T52" s="46">
        <v>1</v>
      </c>
      <c r="U52" s="40">
        <v>0.28653000000000001</v>
      </c>
      <c r="V52" s="82">
        <v>31</v>
      </c>
      <c r="W52" s="45">
        <v>8.8825000000000003</v>
      </c>
      <c r="X52" s="24">
        <v>1009</v>
      </c>
      <c r="Y52" s="25">
        <v>100</v>
      </c>
    </row>
    <row r="53" spans="1:25" s="23" customFormat="1" ht="15" customHeight="1" x14ac:dyDescent="0.2">
      <c r="A53" s="21" t="s">
        <v>19</v>
      </c>
      <c r="B53" s="72" t="s">
        <v>65</v>
      </c>
      <c r="C53" s="75">
        <v>77</v>
      </c>
      <c r="D53" s="74">
        <v>0</v>
      </c>
      <c r="E53" s="63">
        <v>0</v>
      </c>
      <c r="F53" s="64">
        <v>1</v>
      </c>
      <c r="G53" s="63">
        <v>1.3513999999999999</v>
      </c>
      <c r="H53" s="65">
        <v>1</v>
      </c>
      <c r="I53" s="63">
        <v>1.3513999999999999</v>
      </c>
      <c r="J53" s="65">
        <v>1</v>
      </c>
      <c r="K53" s="63">
        <v>1.3513999999999999</v>
      </c>
      <c r="L53" s="66">
        <v>70</v>
      </c>
      <c r="M53" s="63">
        <v>94.5946</v>
      </c>
      <c r="N53" s="65">
        <v>0</v>
      </c>
      <c r="O53" s="63">
        <v>0</v>
      </c>
      <c r="P53" s="66">
        <v>1</v>
      </c>
      <c r="Q53" s="67">
        <v>1.3513500000000001</v>
      </c>
      <c r="R53" s="74">
        <v>34</v>
      </c>
      <c r="S53" s="67">
        <v>44.155799999999999</v>
      </c>
      <c r="T53" s="74">
        <v>3</v>
      </c>
      <c r="U53" s="67">
        <v>3.8961000000000001</v>
      </c>
      <c r="V53" s="81">
        <v>7</v>
      </c>
      <c r="W53" s="69">
        <v>9.0908999999999995</v>
      </c>
      <c r="X53" s="70">
        <v>306</v>
      </c>
      <c r="Y53" s="71">
        <v>100</v>
      </c>
    </row>
    <row r="54" spans="1:25" s="23" customFormat="1" ht="15" customHeight="1" x14ac:dyDescent="0.2">
      <c r="A54" s="21" t="s">
        <v>19</v>
      </c>
      <c r="B54" s="59" t="s">
        <v>66</v>
      </c>
      <c r="C54" s="38">
        <v>947</v>
      </c>
      <c r="D54" s="39">
        <v>4</v>
      </c>
      <c r="E54" s="76">
        <v>0.43099999999999999</v>
      </c>
      <c r="F54" s="43">
        <v>2</v>
      </c>
      <c r="G54" s="41">
        <v>0.2155</v>
      </c>
      <c r="H54" s="43">
        <v>47</v>
      </c>
      <c r="I54" s="41">
        <v>5.0647000000000002</v>
      </c>
      <c r="J54" s="43">
        <v>364</v>
      </c>
      <c r="K54" s="41">
        <v>39.2241</v>
      </c>
      <c r="L54" s="47">
        <v>474</v>
      </c>
      <c r="M54" s="41">
        <v>51.077599999999997</v>
      </c>
      <c r="N54" s="43">
        <v>0</v>
      </c>
      <c r="O54" s="41">
        <v>0</v>
      </c>
      <c r="P54" s="47">
        <v>37</v>
      </c>
      <c r="Q54" s="40">
        <v>3.9870700000000001</v>
      </c>
      <c r="R54" s="39">
        <v>237</v>
      </c>
      <c r="S54" s="40">
        <v>25.026399999999999</v>
      </c>
      <c r="T54" s="46">
        <v>19</v>
      </c>
      <c r="U54" s="40">
        <v>2.0063399999999998</v>
      </c>
      <c r="V54" s="82">
        <v>16</v>
      </c>
      <c r="W54" s="45">
        <v>1.6895</v>
      </c>
      <c r="X54" s="24">
        <v>1971</v>
      </c>
      <c r="Y54" s="25">
        <v>100</v>
      </c>
    </row>
    <row r="55" spans="1:25" s="23" customFormat="1" ht="15" customHeight="1" x14ac:dyDescent="0.2">
      <c r="A55" s="21" t="s">
        <v>19</v>
      </c>
      <c r="B55" s="72" t="s">
        <v>67</v>
      </c>
      <c r="C55" s="61">
        <v>5324</v>
      </c>
      <c r="D55" s="62">
        <v>82</v>
      </c>
      <c r="E55" s="63">
        <v>1.6186</v>
      </c>
      <c r="F55" s="65">
        <v>177</v>
      </c>
      <c r="G55" s="63">
        <v>3.4939</v>
      </c>
      <c r="H55" s="64">
        <v>977</v>
      </c>
      <c r="I55" s="63">
        <v>19.285399999999999</v>
      </c>
      <c r="J55" s="64">
        <v>275</v>
      </c>
      <c r="K55" s="63">
        <v>5.4283000000000001</v>
      </c>
      <c r="L55" s="73">
        <v>3090</v>
      </c>
      <c r="M55" s="63">
        <v>60.994900000000001</v>
      </c>
      <c r="N55" s="64">
        <v>37</v>
      </c>
      <c r="O55" s="63">
        <v>0.73040000000000005</v>
      </c>
      <c r="P55" s="73">
        <v>428</v>
      </c>
      <c r="Q55" s="67">
        <v>8.44848</v>
      </c>
      <c r="R55" s="62">
        <v>1359</v>
      </c>
      <c r="S55" s="67">
        <v>25.5259</v>
      </c>
      <c r="T55" s="62">
        <v>258</v>
      </c>
      <c r="U55" s="67">
        <v>4.84598</v>
      </c>
      <c r="V55" s="81">
        <v>246</v>
      </c>
      <c r="W55" s="69">
        <v>4.6205999999999996</v>
      </c>
      <c r="X55" s="70">
        <v>2305</v>
      </c>
      <c r="Y55" s="71">
        <v>100</v>
      </c>
    </row>
    <row r="56" spans="1:25" s="23" customFormat="1" ht="15" customHeight="1" x14ac:dyDescent="0.2">
      <c r="A56" s="21" t="s">
        <v>19</v>
      </c>
      <c r="B56" s="59" t="s">
        <v>68</v>
      </c>
      <c r="C56" s="38">
        <v>659</v>
      </c>
      <c r="D56" s="46">
        <v>1</v>
      </c>
      <c r="E56" s="41">
        <v>0.15479999999999999</v>
      </c>
      <c r="F56" s="42">
        <v>1</v>
      </c>
      <c r="G56" s="41">
        <v>0.15479999999999999</v>
      </c>
      <c r="H56" s="43">
        <v>9</v>
      </c>
      <c r="I56" s="41">
        <v>1.3932</v>
      </c>
      <c r="J56" s="42">
        <v>72</v>
      </c>
      <c r="K56" s="41">
        <v>11.1455</v>
      </c>
      <c r="L56" s="44">
        <v>539</v>
      </c>
      <c r="M56" s="41">
        <v>83.436499999999995</v>
      </c>
      <c r="N56" s="42">
        <v>0</v>
      </c>
      <c r="O56" s="41">
        <v>0</v>
      </c>
      <c r="P56" s="44">
        <v>24</v>
      </c>
      <c r="Q56" s="40">
        <v>3.7151700000000001</v>
      </c>
      <c r="R56" s="46">
        <v>176</v>
      </c>
      <c r="S56" s="40">
        <v>26.707100000000001</v>
      </c>
      <c r="T56" s="39">
        <v>13</v>
      </c>
      <c r="U56" s="40">
        <v>1.9726900000000001</v>
      </c>
      <c r="V56" s="82">
        <v>1</v>
      </c>
      <c r="W56" s="45">
        <v>0.1517</v>
      </c>
      <c r="X56" s="24">
        <v>720</v>
      </c>
      <c r="Y56" s="25">
        <v>100</v>
      </c>
    </row>
    <row r="57" spans="1:25" s="23" customFormat="1" ht="15" customHeight="1" x14ac:dyDescent="0.2">
      <c r="A57" s="21" t="s">
        <v>19</v>
      </c>
      <c r="B57" s="72" t="s">
        <v>69</v>
      </c>
      <c r="C57" s="61">
        <v>1076</v>
      </c>
      <c r="D57" s="74">
        <v>18</v>
      </c>
      <c r="E57" s="63">
        <v>1.6854</v>
      </c>
      <c r="F57" s="64">
        <v>13</v>
      </c>
      <c r="G57" s="63">
        <v>1.2172000000000001</v>
      </c>
      <c r="H57" s="64">
        <v>155</v>
      </c>
      <c r="I57" s="63">
        <v>14.5131</v>
      </c>
      <c r="J57" s="64">
        <v>318</v>
      </c>
      <c r="K57" s="63">
        <v>29.775300000000001</v>
      </c>
      <c r="L57" s="73">
        <v>533</v>
      </c>
      <c r="M57" s="63">
        <v>49.906399999999998</v>
      </c>
      <c r="N57" s="64">
        <v>0</v>
      </c>
      <c r="O57" s="63">
        <v>0</v>
      </c>
      <c r="P57" s="73">
        <v>31</v>
      </c>
      <c r="Q57" s="67">
        <v>2.9026200000000002</v>
      </c>
      <c r="R57" s="74">
        <v>292</v>
      </c>
      <c r="S57" s="67">
        <v>27.137499999999999</v>
      </c>
      <c r="T57" s="62">
        <v>8</v>
      </c>
      <c r="U57" s="67">
        <v>0.74348999999999998</v>
      </c>
      <c r="V57" s="81">
        <v>30</v>
      </c>
      <c r="W57" s="69">
        <v>2.7881</v>
      </c>
      <c r="X57" s="70">
        <v>2232</v>
      </c>
      <c r="Y57" s="71">
        <v>100</v>
      </c>
    </row>
    <row r="58" spans="1:25" s="23" customFormat="1" ht="15" customHeight="1" thickBot="1" x14ac:dyDescent="0.25">
      <c r="A58" s="21" t="s">
        <v>19</v>
      </c>
      <c r="B58" s="77" t="s">
        <v>70</v>
      </c>
      <c r="C58" s="49">
        <v>134</v>
      </c>
      <c r="D58" s="50">
        <v>6</v>
      </c>
      <c r="E58" s="53">
        <v>4.4775999999999998</v>
      </c>
      <c r="F58" s="54">
        <v>0</v>
      </c>
      <c r="G58" s="53">
        <v>0</v>
      </c>
      <c r="H58" s="54">
        <v>13</v>
      </c>
      <c r="I58" s="53">
        <v>9.7014999999999993</v>
      </c>
      <c r="J58" s="54">
        <v>2</v>
      </c>
      <c r="K58" s="53">
        <v>1.4924999999999999</v>
      </c>
      <c r="L58" s="78">
        <v>110</v>
      </c>
      <c r="M58" s="53">
        <v>82.089600000000004</v>
      </c>
      <c r="N58" s="54">
        <v>0</v>
      </c>
      <c r="O58" s="53">
        <v>0</v>
      </c>
      <c r="P58" s="78">
        <v>3</v>
      </c>
      <c r="Q58" s="51">
        <v>2.23881</v>
      </c>
      <c r="R58" s="50">
        <v>11</v>
      </c>
      <c r="S58" s="51">
        <v>8.2089999999999996</v>
      </c>
      <c r="T58" s="52">
        <v>0</v>
      </c>
      <c r="U58" s="51">
        <v>0</v>
      </c>
      <c r="V58" s="83">
        <v>1</v>
      </c>
      <c r="W58" s="55">
        <v>0.74629999999999996</v>
      </c>
      <c r="X58" s="26">
        <v>365</v>
      </c>
      <c r="Y58" s="27">
        <v>100</v>
      </c>
    </row>
    <row r="59" spans="1:25" s="23" customFormat="1" ht="15" customHeight="1" x14ac:dyDescent="0.2">
      <c r="A59" s="21"/>
      <c r="B59" s="28"/>
      <c r="C59" s="29"/>
      <c r="D59" s="29"/>
      <c r="E59" s="29"/>
      <c r="F59" s="29"/>
      <c r="G59" s="29"/>
      <c r="H59" s="29"/>
      <c r="I59" s="29"/>
      <c r="J59" s="29"/>
      <c r="K59" s="29"/>
      <c r="L59" s="29"/>
      <c r="M59" s="29"/>
      <c r="N59" s="29"/>
      <c r="O59" s="29"/>
      <c r="P59" s="29"/>
      <c r="Q59" s="29"/>
      <c r="R59" s="29"/>
      <c r="S59" s="29"/>
      <c r="T59" s="29"/>
      <c r="U59" s="29"/>
      <c r="V59" s="84"/>
      <c r="W59" s="22"/>
      <c r="X59" s="29"/>
      <c r="Y59" s="29"/>
    </row>
    <row r="60" spans="1:25" s="23" customFormat="1" ht="15" customHeight="1" x14ac:dyDescent="0.2">
      <c r="A60" s="21"/>
      <c r="B60" s="28" t="s">
        <v>71</v>
      </c>
      <c r="C60" s="30"/>
      <c r="D60" s="30"/>
      <c r="E60" s="30"/>
      <c r="F60" s="30"/>
      <c r="G60" s="30"/>
      <c r="H60" s="29"/>
      <c r="I60" s="29"/>
      <c r="J60" s="29"/>
      <c r="K60" s="29"/>
      <c r="L60" s="29"/>
      <c r="M60" s="29"/>
      <c r="N60" s="29"/>
      <c r="O60" s="29"/>
      <c r="P60" s="29"/>
      <c r="Q60" s="29"/>
      <c r="R60" s="29"/>
      <c r="S60" s="29"/>
      <c r="T60" s="29"/>
      <c r="U60" s="29"/>
      <c r="V60" s="84"/>
      <c r="W60" s="30"/>
      <c r="X60" s="29"/>
      <c r="Y60" s="29"/>
    </row>
    <row r="61" spans="1:25" s="23" customFormat="1" ht="15" customHeight="1" x14ac:dyDescent="0.2">
      <c r="A61" s="21"/>
      <c r="B61" s="31" t="s">
        <v>72</v>
      </c>
      <c r="C61" s="30"/>
      <c r="D61" s="30"/>
      <c r="E61" s="30"/>
      <c r="F61" s="30"/>
      <c r="G61" s="30"/>
      <c r="H61" s="29"/>
      <c r="I61" s="29"/>
      <c r="J61" s="29"/>
      <c r="K61" s="29"/>
      <c r="L61" s="29"/>
      <c r="M61" s="29"/>
      <c r="N61" s="29"/>
      <c r="O61" s="29"/>
      <c r="P61" s="29"/>
      <c r="Q61" s="29"/>
      <c r="R61" s="29"/>
      <c r="S61" s="29"/>
      <c r="T61" s="29"/>
      <c r="U61" s="29"/>
      <c r="V61" s="84"/>
      <c r="W61" s="30"/>
      <c r="X61" s="29"/>
      <c r="Y61" s="29"/>
    </row>
    <row r="62" spans="1:25" s="23" customFormat="1" ht="15" customHeight="1" x14ac:dyDescent="0.2">
      <c r="A62" s="21"/>
      <c r="B62" s="31" t="s">
        <v>73</v>
      </c>
      <c r="C62" s="30"/>
      <c r="D62" s="30"/>
      <c r="E62" s="30"/>
      <c r="F62" s="30"/>
      <c r="G62" s="30"/>
      <c r="H62" s="29"/>
      <c r="I62" s="29"/>
      <c r="J62" s="29"/>
      <c r="K62" s="29"/>
      <c r="L62" s="29"/>
      <c r="M62" s="29"/>
      <c r="N62" s="29"/>
      <c r="O62" s="29"/>
      <c r="P62" s="29"/>
      <c r="Q62" s="29"/>
      <c r="R62" s="29"/>
      <c r="S62" s="29"/>
      <c r="T62" s="29"/>
      <c r="U62" s="29"/>
      <c r="V62" s="84"/>
      <c r="W62" s="30"/>
      <c r="X62" s="29"/>
      <c r="Y62" s="29"/>
    </row>
    <row r="63" spans="1:25" s="23" customFormat="1" ht="15" customHeight="1" x14ac:dyDescent="0.2">
      <c r="A63" s="21"/>
      <c r="B63" s="31" t="str">
        <f>CONCATENATE("NOTE: Table reads (for US Totals):  Of all ", C68," public school students with and without disabilities who received ", LOWER(A7), ", ",D68," (",TEXT(U7,"0.0"),"%) were served solely under Section 504 and ", F68," (",TEXT(S7,"0.0"),"%) were served under IDEA.")</f>
        <v>NOTE: Table reads (for US Totals):  Of all 101,161 public school students with and without disabilities who received expulsions with and without educational services, 3,049 (3.0%) were served solely under Section 504 and 21,849 (21.6%) were served under IDEA.</v>
      </c>
      <c r="C63" s="30"/>
      <c r="D63" s="30"/>
      <c r="E63" s="30"/>
      <c r="F63" s="30"/>
      <c r="G63" s="30"/>
      <c r="H63" s="29"/>
      <c r="I63" s="29"/>
      <c r="J63" s="29"/>
      <c r="K63" s="29"/>
      <c r="L63" s="29"/>
      <c r="M63" s="29"/>
      <c r="N63" s="29"/>
      <c r="O63" s="29"/>
      <c r="P63" s="29"/>
      <c r="Q63" s="29"/>
      <c r="R63" s="29"/>
      <c r="S63" s="29"/>
      <c r="T63" s="29"/>
      <c r="U63" s="29"/>
      <c r="V63" s="84"/>
      <c r="W63" s="22"/>
      <c r="X63" s="29"/>
      <c r="Y63" s="29"/>
    </row>
    <row r="64" spans="1:25" s="23" customFormat="1" ht="15" customHeight="1" x14ac:dyDescent="0.2">
      <c r="A64" s="21"/>
      <c r="B64" s="31" t="str">
        <f>CONCATENATE("            Table reads (for US Race/Ethnicity):  Of all ",TEXT(A3,"#,##0")," public school students without and with disabilities served under IDEA who received ",LOWER(A7), ", ",TEXT(D7,"#,##0")," (",TEXT(E7,"0.0"),"%) were American Indian or Alaska Native.")</f>
        <v xml:space="preserve">            Table reads (for US Race/Ethnicity):  Of all 98,112 public school students without and with disabilities served under IDEA who received expulsions with and without educational services, 1,586 (1.6%) were American Indian or Alaska Native.</v>
      </c>
      <c r="C64" s="30"/>
      <c r="D64" s="30"/>
      <c r="E64" s="30"/>
      <c r="F64" s="30"/>
      <c r="G64" s="30"/>
      <c r="H64" s="29"/>
      <c r="I64" s="29"/>
      <c r="J64" s="29"/>
      <c r="K64" s="29"/>
      <c r="L64" s="29"/>
      <c r="M64" s="29"/>
      <c r="N64" s="29"/>
      <c r="O64" s="29"/>
      <c r="P64" s="29"/>
      <c r="Q64" s="29"/>
      <c r="R64" s="29"/>
      <c r="S64" s="29"/>
      <c r="T64" s="29"/>
      <c r="U64" s="29"/>
      <c r="V64" s="84"/>
      <c r="W64" s="30"/>
      <c r="X64" s="29"/>
      <c r="Y64" s="29"/>
    </row>
    <row r="65" spans="1:26" s="23" customFormat="1" ht="15" customHeight="1" x14ac:dyDescent="0.2">
      <c r="A65" s="21"/>
      <c r="B65" s="89" t="s">
        <v>74</v>
      </c>
      <c r="C65" s="89"/>
      <c r="D65" s="89"/>
      <c r="E65" s="89"/>
      <c r="F65" s="89"/>
      <c r="G65" s="89"/>
      <c r="H65" s="89"/>
      <c r="I65" s="89"/>
      <c r="J65" s="89"/>
      <c r="K65" s="89"/>
      <c r="L65" s="89"/>
      <c r="M65" s="89"/>
      <c r="N65" s="89"/>
      <c r="O65" s="89"/>
      <c r="P65" s="89"/>
      <c r="Q65" s="89"/>
      <c r="R65" s="89"/>
      <c r="S65" s="89"/>
      <c r="T65" s="89"/>
      <c r="U65" s="89"/>
      <c r="V65" s="89"/>
      <c r="W65" s="89"/>
      <c r="X65" s="29"/>
      <c r="Y65" s="29"/>
    </row>
    <row r="66" spans="1:26" s="34" customFormat="1" ht="14.1" customHeight="1" x14ac:dyDescent="0.2">
      <c r="A66" s="37"/>
      <c r="B66" s="89" t="s">
        <v>75</v>
      </c>
      <c r="C66" s="89"/>
      <c r="D66" s="89"/>
      <c r="E66" s="89"/>
      <c r="F66" s="89"/>
      <c r="G66" s="89"/>
      <c r="H66" s="89"/>
      <c r="I66" s="89"/>
      <c r="J66" s="89"/>
      <c r="K66" s="89"/>
      <c r="L66" s="89"/>
      <c r="M66" s="89"/>
      <c r="N66" s="89"/>
      <c r="O66" s="89"/>
      <c r="P66" s="89"/>
      <c r="Q66" s="89"/>
      <c r="R66" s="89"/>
      <c r="S66" s="89"/>
      <c r="T66" s="89"/>
      <c r="U66" s="89"/>
      <c r="V66" s="89"/>
      <c r="W66" s="89"/>
      <c r="X66" s="33"/>
      <c r="Y66" s="32"/>
    </row>
    <row r="68" spans="1:26" ht="15" customHeight="1" x14ac:dyDescent="0.2">
      <c r="B68" s="56"/>
      <c r="C68" s="57" t="str">
        <f>IF(ISTEXT(C7),LEFT(C7,3),TEXT(C7,"#,##0"))</f>
        <v>101,161</v>
      </c>
      <c r="D68" s="57" t="str">
        <f>IF(ISTEXT(T7),LEFT(T7,3),TEXT(T7,"#,##0"))</f>
        <v>3,049</v>
      </c>
      <c r="E68" s="57"/>
      <c r="F68" s="57" t="str">
        <f>IF(ISTEXT(R7),LEFT(R7,3),TEXT(R7,"#,##0"))</f>
        <v>21,849</v>
      </c>
      <c r="G68" s="57"/>
      <c r="H68" s="57" t="str">
        <f>IF(ISTEXT(D7),LEFT(D7,3),TEXT(D7,"#,##0"))</f>
        <v>1,586</v>
      </c>
      <c r="I68" s="4"/>
      <c r="J68" s="4"/>
      <c r="K68" s="4"/>
      <c r="L68" s="4"/>
      <c r="M68" s="4"/>
      <c r="N68" s="4"/>
      <c r="O68" s="4"/>
      <c r="P68" s="4"/>
      <c r="Q68" s="4"/>
      <c r="R68" s="4"/>
      <c r="S68" s="4"/>
      <c r="T68" s="4"/>
      <c r="U68" s="4"/>
      <c r="V68" s="85"/>
      <c r="W68" s="58"/>
    </row>
    <row r="69" spans="1:26" s="36" customFormat="1" ht="15" customHeight="1" x14ac:dyDescent="0.2">
      <c r="B69" s="5"/>
      <c r="C69" s="5"/>
      <c r="D69" s="5"/>
      <c r="E69" s="5"/>
      <c r="F69" s="5"/>
      <c r="G69" s="5"/>
      <c r="H69" s="5"/>
      <c r="I69" s="5"/>
      <c r="J69" s="5"/>
      <c r="K69" s="5"/>
      <c r="L69" s="5"/>
      <c r="M69" s="5"/>
      <c r="N69" s="5"/>
      <c r="O69" s="5"/>
      <c r="P69" s="5"/>
      <c r="Q69" s="5"/>
      <c r="R69" s="5"/>
      <c r="S69" s="5"/>
      <c r="T69" s="5"/>
      <c r="U69" s="5"/>
      <c r="V69" s="86"/>
      <c r="X69" s="4"/>
      <c r="Y69" s="4"/>
      <c r="Z69" s="58"/>
    </row>
  </sheetData>
  <sortState ref="B8:Y58">
    <sortCondition ref="B8:B58"/>
  </sortState>
  <mergeCells count="16">
    <mergeCell ref="Y4:Y5"/>
    <mergeCell ref="D5:E5"/>
    <mergeCell ref="F5:G5"/>
    <mergeCell ref="H5:I5"/>
    <mergeCell ref="J5:K5"/>
    <mergeCell ref="L5:M5"/>
    <mergeCell ref="N5:O5"/>
    <mergeCell ref="P5:Q5"/>
    <mergeCell ref="V4:W5"/>
    <mergeCell ref="D4:Q4"/>
    <mergeCell ref="B2:W2"/>
    <mergeCell ref="X4:X5"/>
    <mergeCell ref="B4:B5"/>
    <mergeCell ref="C4:C5"/>
    <mergeCell ref="T4:U5"/>
    <mergeCell ref="R4:S5"/>
  </mergeCells>
  <phoneticPr fontId="16" type="noConversion"/>
  <printOptions horizontalCentered="1"/>
  <pageMargins left="0.25" right="0.25" top="0.75" bottom="0.75" header="0.3" footer="0.3"/>
  <pageSetup scale="39" orientation="landscape" horizontalDpi="4294967292" verticalDpi="4294967292"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2.7109375" style="35" customWidth="1"/>
    <col min="2" max="2" width="19" style="5" customWidth="1"/>
    <col min="3" max="21" width="13.140625" style="5" customWidth="1"/>
    <col min="22" max="22" width="13.140625" style="86" customWidth="1"/>
    <col min="23" max="23" width="13.140625" style="36" customWidth="1"/>
    <col min="24" max="25" width="13.140625" style="5" customWidth="1"/>
    <col min="26" max="16384" width="10.140625" style="37"/>
  </cols>
  <sheetData>
    <row r="1" spans="1:25" s="5" customFormat="1" ht="15" customHeight="1" x14ac:dyDescent="0.2">
      <c r="A1" s="1"/>
      <c r="B1" s="2"/>
      <c r="C1" s="3"/>
      <c r="D1" s="3"/>
      <c r="E1" s="3"/>
      <c r="F1" s="3"/>
      <c r="G1" s="3"/>
      <c r="H1" s="3"/>
      <c r="I1" s="3"/>
      <c r="J1" s="3"/>
      <c r="K1" s="3"/>
      <c r="L1" s="3"/>
      <c r="M1" s="3"/>
      <c r="N1" s="3"/>
      <c r="O1" s="3"/>
      <c r="P1" s="3"/>
      <c r="Q1" s="3"/>
      <c r="R1" s="3"/>
      <c r="S1" s="3"/>
      <c r="T1" s="3"/>
      <c r="U1" s="3"/>
      <c r="V1" s="79"/>
      <c r="W1" s="4"/>
      <c r="X1" s="3"/>
      <c r="Y1" s="3"/>
    </row>
    <row r="2" spans="1:25" s="7" customFormat="1" ht="15" customHeight="1" x14ac:dyDescent="0.25">
      <c r="A2" s="6"/>
      <c r="B2" s="94" t="str">
        <f>CONCATENATE("Number and percentage of public school male students with and without disabilities receiving ",LOWER(A7), " by race/ethnicity, disability status, and English proficiency, by state: School Year 2015-16")</f>
        <v>Number and percentage of public school male students with and without disabilities receiving expulsions with and without educational services by race/ethnicity, disability status, and English proficiency, by state: School Year 2015-16</v>
      </c>
      <c r="C2" s="94"/>
      <c r="D2" s="94"/>
      <c r="E2" s="94"/>
      <c r="F2" s="94"/>
      <c r="G2" s="94"/>
      <c r="H2" s="94"/>
      <c r="I2" s="94"/>
      <c r="J2" s="94"/>
      <c r="K2" s="94"/>
      <c r="L2" s="94"/>
      <c r="M2" s="94"/>
      <c r="N2" s="94"/>
      <c r="O2" s="94"/>
      <c r="P2" s="94"/>
      <c r="Q2" s="94"/>
      <c r="R2" s="94"/>
      <c r="S2" s="94"/>
      <c r="T2" s="94"/>
      <c r="U2" s="94"/>
      <c r="V2" s="94"/>
      <c r="W2" s="94"/>
    </row>
    <row r="3" spans="1:25" s="5" customFormat="1" ht="15" customHeight="1" thickBot="1" x14ac:dyDescent="0.3">
      <c r="A3" s="87">
        <f>C7-T7</f>
        <v>71669</v>
      </c>
      <c r="B3" s="8"/>
      <c r="C3" s="9"/>
      <c r="D3" s="9"/>
      <c r="E3" s="9"/>
      <c r="F3" s="9"/>
      <c r="G3" s="9"/>
      <c r="H3" s="9"/>
      <c r="I3" s="9"/>
      <c r="J3" s="9"/>
      <c r="K3" s="9"/>
      <c r="L3" s="9"/>
      <c r="M3" s="9"/>
      <c r="N3" s="9"/>
      <c r="O3" s="9"/>
      <c r="P3" s="9"/>
      <c r="Q3" s="9"/>
      <c r="R3" s="9"/>
      <c r="S3" s="9"/>
      <c r="T3" s="9"/>
      <c r="U3" s="9"/>
      <c r="V3" s="80"/>
      <c r="W3" s="4"/>
      <c r="X3" s="9"/>
      <c r="Y3" s="9"/>
    </row>
    <row r="4" spans="1:25" s="11" customFormat="1" ht="24.95" customHeight="1" x14ac:dyDescent="0.2">
      <c r="A4" s="10"/>
      <c r="B4" s="97" t="s">
        <v>0</v>
      </c>
      <c r="C4" s="99" t="s">
        <v>1</v>
      </c>
      <c r="D4" s="112" t="s">
        <v>86</v>
      </c>
      <c r="E4" s="113"/>
      <c r="F4" s="113"/>
      <c r="G4" s="113"/>
      <c r="H4" s="113"/>
      <c r="I4" s="113"/>
      <c r="J4" s="113"/>
      <c r="K4" s="113"/>
      <c r="L4" s="113"/>
      <c r="M4" s="113"/>
      <c r="N4" s="113"/>
      <c r="O4" s="113"/>
      <c r="P4" s="113"/>
      <c r="Q4" s="114"/>
      <c r="R4" s="101" t="s">
        <v>2</v>
      </c>
      <c r="S4" s="102"/>
      <c r="T4" s="101" t="s">
        <v>3</v>
      </c>
      <c r="U4" s="102"/>
      <c r="V4" s="101" t="s">
        <v>4</v>
      </c>
      <c r="W4" s="102"/>
      <c r="X4" s="95" t="s">
        <v>5</v>
      </c>
      <c r="Y4" s="105" t="s">
        <v>6</v>
      </c>
    </row>
    <row r="5" spans="1:25" s="11" customFormat="1" ht="24.95" customHeight="1" x14ac:dyDescent="0.2">
      <c r="A5" s="10"/>
      <c r="B5" s="98"/>
      <c r="C5" s="100"/>
      <c r="D5" s="107" t="s">
        <v>7</v>
      </c>
      <c r="E5" s="108"/>
      <c r="F5" s="109" t="s">
        <v>8</v>
      </c>
      <c r="G5" s="108"/>
      <c r="H5" s="110" t="s">
        <v>9</v>
      </c>
      <c r="I5" s="108"/>
      <c r="J5" s="110" t="s">
        <v>10</v>
      </c>
      <c r="K5" s="108"/>
      <c r="L5" s="110" t="s">
        <v>11</v>
      </c>
      <c r="M5" s="108"/>
      <c r="N5" s="110" t="s">
        <v>12</v>
      </c>
      <c r="O5" s="108"/>
      <c r="P5" s="110" t="s">
        <v>13</v>
      </c>
      <c r="Q5" s="111"/>
      <c r="R5" s="103"/>
      <c r="S5" s="104"/>
      <c r="T5" s="103"/>
      <c r="U5" s="104"/>
      <c r="V5" s="103"/>
      <c r="W5" s="104"/>
      <c r="X5" s="96"/>
      <c r="Y5" s="106"/>
    </row>
    <row r="6" spans="1:25" s="11" customFormat="1" ht="15" customHeight="1" thickBot="1" x14ac:dyDescent="0.25">
      <c r="A6" s="10"/>
      <c r="B6" s="12"/>
      <c r="C6" s="13"/>
      <c r="D6" s="14" t="s">
        <v>14</v>
      </c>
      <c r="E6" s="16" t="s">
        <v>15</v>
      </c>
      <c r="F6" s="17" t="s">
        <v>14</v>
      </c>
      <c r="G6" s="16" t="s">
        <v>15</v>
      </c>
      <c r="H6" s="17" t="s">
        <v>14</v>
      </c>
      <c r="I6" s="16" t="s">
        <v>15</v>
      </c>
      <c r="J6" s="17" t="s">
        <v>14</v>
      </c>
      <c r="K6" s="16" t="s">
        <v>15</v>
      </c>
      <c r="L6" s="17" t="s">
        <v>14</v>
      </c>
      <c r="M6" s="16" t="s">
        <v>15</v>
      </c>
      <c r="N6" s="17" t="s">
        <v>14</v>
      </c>
      <c r="O6" s="16" t="s">
        <v>15</v>
      </c>
      <c r="P6" s="17" t="s">
        <v>14</v>
      </c>
      <c r="Q6" s="18" t="s">
        <v>15</v>
      </c>
      <c r="R6" s="14" t="s">
        <v>14</v>
      </c>
      <c r="S6" s="15" t="s">
        <v>16</v>
      </c>
      <c r="T6" s="14" t="s">
        <v>14</v>
      </c>
      <c r="U6" s="15" t="s">
        <v>16</v>
      </c>
      <c r="V6" s="17" t="s">
        <v>14</v>
      </c>
      <c r="W6" s="15" t="s">
        <v>16</v>
      </c>
      <c r="X6" s="19"/>
      <c r="Y6" s="20"/>
    </row>
    <row r="7" spans="1:25" s="23" customFormat="1" ht="15" customHeight="1" x14ac:dyDescent="0.2">
      <c r="A7" s="21" t="s">
        <v>17</v>
      </c>
      <c r="B7" s="60" t="s">
        <v>18</v>
      </c>
      <c r="C7" s="61">
        <v>74051</v>
      </c>
      <c r="D7" s="68">
        <v>1112</v>
      </c>
      <c r="E7" s="63">
        <v>1.5516000000000001</v>
      </c>
      <c r="F7" s="64">
        <v>738</v>
      </c>
      <c r="G7" s="63">
        <v>1.0297000000000001</v>
      </c>
      <c r="H7" s="64">
        <v>15629</v>
      </c>
      <c r="I7" s="63">
        <v>21.807200000000002</v>
      </c>
      <c r="J7" s="65">
        <v>23816</v>
      </c>
      <c r="K7" s="63">
        <v>33.230499999999999</v>
      </c>
      <c r="L7" s="66">
        <v>27599</v>
      </c>
      <c r="M7" s="63">
        <v>38.509</v>
      </c>
      <c r="N7" s="65">
        <v>214</v>
      </c>
      <c r="O7" s="63">
        <v>0.29859999999999998</v>
      </c>
      <c r="P7" s="66">
        <v>2561</v>
      </c>
      <c r="Q7" s="67">
        <v>3.5733700000000002</v>
      </c>
      <c r="R7" s="68">
        <v>17637</v>
      </c>
      <c r="S7" s="67">
        <v>23.817399999999999</v>
      </c>
      <c r="T7" s="62">
        <v>2382</v>
      </c>
      <c r="U7" s="67">
        <v>3.2166999999999999</v>
      </c>
      <c r="V7" s="81">
        <v>4662</v>
      </c>
      <c r="W7" s="69">
        <v>6.2957000000000001</v>
      </c>
      <c r="X7" s="70">
        <v>96360</v>
      </c>
      <c r="Y7" s="71">
        <v>99.984999999999999</v>
      </c>
    </row>
    <row r="8" spans="1:25" s="23" customFormat="1" ht="15" customHeight="1" x14ac:dyDescent="0.2">
      <c r="A8" s="21" t="s">
        <v>19</v>
      </c>
      <c r="B8" s="59" t="s">
        <v>20</v>
      </c>
      <c r="C8" s="38">
        <v>2334</v>
      </c>
      <c r="D8" s="39">
        <v>17</v>
      </c>
      <c r="E8" s="41">
        <v>0.73429999999999995</v>
      </c>
      <c r="F8" s="43">
        <v>11</v>
      </c>
      <c r="G8" s="41">
        <v>0.47520000000000001</v>
      </c>
      <c r="H8" s="43">
        <v>86</v>
      </c>
      <c r="I8" s="41">
        <v>3.7149000000000001</v>
      </c>
      <c r="J8" s="43">
        <v>1261</v>
      </c>
      <c r="K8" s="41">
        <v>54.470799999999997</v>
      </c>
      <c r="L8" s="47">
        <v>916</v>
      </c>
      <c r="M8" s="41">
        <v>39.567999999999998</v>
      </c>
      <c r="N8" s="43">
        <v>2</v>
      </c>
      <c r="O8" s="41">
        <v>8.6400000000000005E-2</v>
      </c>
      <c r="P8" s="47">
        <v>22</v>
      </c>
      <c r="Q8" s="40">
        <v>0.95032000000000005</v>
      </c>
      <c r="R8" s="39">
        <v>472</v>
      </c>
      <c r="S8" s="40">
        <v>20.222799999999999</v>
      </c>
      <c r="T8" s="39">
        <v>19</v>
      </c>
      <c r="U8" s="40">
        <v>0.81410000000000005</v>
      </c>
      <c r="V8" s="82">
        <v>26</v>
      </c>
      <c r="W8" s="45">
        <v>1.1140000000000001</v>
      </c>
      <c r="X8" s="24">
        <v>1400</v>
      </c>
      <c r="Y8" s="25">
        <v>100</v>
      </c>
    </row>
    <row r="9" spans="1:25" s="23" customFormat="1" ht="15" customHeight="1" x14ac:dyDescent="0.2">
      <c r="A9" s="21" t="s">
        <v>19</v>
      </c>
      <c r="B9" s="72" t="s">
        <v>21</v>
      </c>
      <c r="C9" s="61">
        <v>25</v>
      </c>
      <c r="D9" s="74">
        <v>3</v>
      </c>
      <c r="E9" s="63">
        <v>12</v>
      </c>
      <c r="F9" s="65">
        <v>1</v>
      </c>
      <c r="G9" s="63">
        <v>4</v>
      </c>
      <c r="H9" s="65">
        <v>4</v>
      </c>
      <c r="I9" s="63">
        <v>16</v>
      </c>
      <c r="J9" s="64">
        <v>7</v>
      </c>
      <c r="K9" s="63">
        <v>28</v>
      </c>
      <c r="L9" s="73">
        <v>7</v>
      </c>
      <c r="M9" s="63">
        <v>28</v>
      </c>
      <c r="N9" s="64">
        <v>1</v>
      </c>
      <c r="O9" s="63">
        <v>4</v>
      </c>
      <c r="P9" s="73">
        <v>2</v>
      </c>
      <c r="Q9" s="67">
        <v>8</v>
      </c>
      <c r="R9" s="74">
        <v>4</v>
      </c>
      <c r="S9" s="67">
        <v>16</v>
      </c>
      <c r="T9" s="62">
        <v>0</v>
      </c>
      <c r="U9" s="67">
        <v>0</v>
      </c>
      <c r="V9" s="81">
        <v>1</v>
      </c>
      <c r="W9" s="69">
        <v>4</v>
      </c>
      <c r="X9" s="70">
        <v>503</v>
      </c>
      <c r="Y9" s="71">
        <v>100</v>
      </c>
    </row>
    <row r="10" spans="1:25" s="23" customFormat="1" ht="15" customHeight="1" x14ac:dyDescent="0.2">
      <c r="A10" s="21" t="s">
        <v>19</v>
      </c>
      <c r="B10" s="59" t="s">
        <v>22</v>
      </c>
      <c r="C10" s="38">
        <v>396</v>
      </c>
      <c r="D10" s="46">
        <v>43</v>
      </c>
      <c r="E10" s="41">
        <v>10.9137</v>
      </c>
      <c r="F10" s="43">
        <v>6</v>
      </c>
      <c r="G10" s="41">
        <v>1.5227999999999999</v>
      </c>
      <c r="H10" s="42">
        <v>167</v>
      </c>
      <c r="I10" s="41">
        <v>42.385800000000003</v>
      </c>
      <c r="J10" s="42">
        <v>38</v>
      </c>
      <c r="K10" s="41">
        <v>9.6447000000000003</v>
      </c>
      <c r="L10" s="44">
        <v>125</v>
      </c>
      <c r="M10" s="41">
        <v>31.725899999999999</v>
      </c>
      <c r="N10" s="42">
        <v>0</v>
      </c>
      <c r="O10" s="41">
        <v>0</v>
      </c>
      <c r="P10" s="44">
        <v>15</v>
      </c>
      <c r="Q10" s="40">
        <v>3.8071100000000002</v>
      </c>
      <c r="R10" s="46">
        <v>46</v>
      </c>
      <c r="S10" s="40">
        <v>11.616199999999999</v>
      </c>
      <c r="T10" s="46">
        <v>2</v>
      </c>
      <c r="U10" s="40">
        <v>0.50509999999999999</v>
      </c>
      <c r="V10" s="82">
        <v>13</v>
      </c>
      <c r="W10" s="45">
        <v>3.2827999999999999</v>
      </c>
      <c r="X10" s="24">
        <v>1977</v>
      </c>
      <c r="Y10" s="25">
        <v>100</v>
      </c>
    </row>
    <row r="11" spans="1:25" s="23" customFormat="1" ht="15" customHeight="1" x14ac:dyDescent="0.2">
      <c r="A11" s="21" t="s">
        <v>19</v>
      </c>
      <c r="B11" s="72" t="s">
        <v>23</v>
      </c>
      <c r="C11" s="61">
        <v>703</v>
      </c>
      <c r="D11" s="74">
        <v>0</v>
      </c>
      <c r="E11" s="63">
        <v>0</v>
      </c>
      <c r="F11" s="64">
        <v>2</v>
      </c>
      <c r="G11" s="63">
        <v>0.29149999999999998</v>
      </c>
      <c r="H11" s="64">
        <v>61</v>
      </c>
      <c r="I11" s="63">
        <v>8.8920999999999992</v>
      </c>
      <c r="J11" s="64">
        <v>254</v>
      </c>
      <c r="K11" s="63">
        <v>37.026200000000003</v>
      </c>
      <c r="L11" s="73">
        <v>357</v>
      </c>
      <c r="M11" s="63">
        <v>52.040799999999997</v>
      </c>
      <c r="N11" s="64">
        <v>2</v>
      </c>
      <c r="O11" s="63">
        <v>0.29149999999999998</v>
      </c>
      <c r="P11" s="73">
        <v>10</v>
      </c>
      <c r="Q11" s="67">
        <v>1.45773</v>
      </c>
      <c r="R11" s="74">
        <v>84</v>
      </c>
      <c r="S11" s="67">
        <v>11.9488</v>
      </c>
      <c r="T11" s="62">
        <v>17</v>
      </c>
      <c r="U11" s="67">
        <v>2.4182000000000001</v>
      </c>
      <c r="V11" s="81">
        <v>36</v>
      </c>
      <c r="W11" s="69">
        <v>5.1208999999999998</v>
      </c>
      <c r="X11" s="70">
        <v>1092</v>
      </c>
      <c r="Y11" s="71">
        <v>100</v>
      </c>
    </row>
    <row r="12" spans="1:25" s="23" customFormat="1" ht="15" customHeight="1" x14ac:dyDescent="0.2">
      <c r="A12" s="21" t="s">
        <v>19</v>
      </c>
      <c r="B12" s="59" t="s">
        <v>24</v>
      </c>
      <c r="C12" s="38">
        <v>7962</v>
      </c>
      <c r="D12" s="46">
        <v>119</v>
      </c>
      <c r="E12" s="41">
        <v>1.5212000000000001</v>
      </c>
      <c r="F12" s="43">
        <v>226</v>
      </c>
      <c r="G12" s="41">
        <v>2.8889</v>
      </c>
      <c r="H12" s="43">
        <v>4109</v>
      </c>
      <c r="I12" s="41">
        <v>52.5246</v>
      </c>
      <c r="J12" s="42">
        <v>977</v>
      </c>
      <c r="K12" s="41">
        <v>12.488799999999999</v>
      </c>
      <c r="L12" s="47">
        <v>2019</v>
      </c>
      <c r="M12" s="41">
        <v>25.808499999999999</v>
      </c>
      <c r="N12" s="42">
        <v>52</v>
      </c>
      <c r="O12" s="41">
        <v>0.66469999999999996</v>
      </c>
      <c r="P12" s="47">
        <v>321</v>
      </c>
      <c r="Q12" s="40">
        <v>4.1032900000000003</v>
      </c>
      <c r="R12" s="46">
        <v>2391</v>
      </c>
      <c r="S12" s="40">
        <v>30.030100000000001</v>
      </c>
      <c r="T12" s="39">
        <v>139</v>
      </c>
      <c r="U12" s="40">
        <v>1.7458</v>
      </c>
      <c r="V12" s="82">
        <v>1475</v>
      </c>
      <c r="W12" s="45">
        <v>18.525500000000001</v>
      </c>
      <c r="X12" s="24">
        <v>10138</v>
      </c>
      <c r="Y12" s="25">
        <v>100</v>
      </c>
    </row>
    <row r="13" spans="1:25" s="23" customFormat="1" ht="15" customHeight="1" x14ac:dyDescent="0.2">
      <c r="A13" s="21" t="s">
        <v>19</v>
      </c>
      <c r="B13" s="72" t="s">
        <v>25</v>
      </c>
      <c r="C13" s="61">
        <v>900</v>
      </c>
      <c r="D13" s="62">
        <v>12</v>
      </c>
      <c r="E13" s="63">
        <v>1.3408</v>
      </c>
      <c r="F13" s="65">
        <v>11</v>
      </c>
      <c r="G13" s="63">
        <v>1.2291000000000001</v>
      </c>
      <c r="H13" s="64">
        <v>340</v>
      </c>
      <c r="I13" s="63">
        <v>37.988799999999998</v>
      </c>
      <c r="J13" s="64">
        <v>99</v>
      </c>
      <c r="K13" s="63">
        <v>11.061500000000001</v>
      </c>
      <c r="L13" s="66">
        <v>381</v>
      </c>
      <c r="M13" s="63">
        <v>42.569800000000001</v>
      </c>
      <c r="N13" s="64">
        <v>2</v>
      </c>
      <c r="O13" s="63">
        <v>0.2235</v>
      </c>
      <c r="P13" s="66">
        <v>50</v>
      </c>
      <c r="Q13" s="67">
        <v>5.5865900000000002</v>
      </c>
      <c r="R13" s="62">
        <v>141</v>
      </c>
      <c r="S13" s="67">
        <v>15.666700000000001</v>
      </c>
      <c r="T13" s="62">
        <v>5</v>
      </c>
      <c r="U13" s="67">
        <v>0.55559999999999998</v>
      </c>
      <c r="V13" s="81">
        <v>161</v>
      </c>
      <c r="W13" s="69">
        <v>17.8889</v>
      </c>
      <c r="X13" s="70">
        <v>1868</v>
      </c>
      <c r="Y13" s="71">
        <v>100</v>
      </c>
    </row>
    <row r="14" spans="1:25" s="23" customFormat="1" ht="15" customHeight="1" x14ac:dyDescent="0.2">
      <c r="A14" s="21" t="s">
        <v>19</v>
      </c>
      <c r="B14" s="59" t="s">
        <v>26</v>
      </c>
      <c r="C14" s="48">
        <v>698</v>
      </c>
      <c r="D14" s="46">
        <v>1</v>
      </c>
      <c r="E14" s="41">
        <v>0.1497</v>
      </c>
      <c r="F14" s="42">
        <v>8</v>
      </c>
      <c r="G14" s="41">
        <v>1.1976</v>
      </c>
      <c r="H14" s="42">
        <v>226</v>
      </c>
      <c r="I14" s="41">
        <v>33.832299999999996</v>
      </c>
      <c r="J14" s="43">
        <v>201</v>
      </c>
      <c r="K14" s="41">
        <v>30.0898</v>
      </c>
      <c r="L14" s="44">
        <v>212</v>
      </c>
      <c r="M14" s="41">
        <v>31.736499999999999</v>
      </c>
      <c r="N14" s="43">
        <v>0</v>
      </c>
      <c r="O14" s="41">
        <v>0</v>
      </c>
      <c r="P14" s="44">
        <v>20</v>
      </c>
      <c r="Q14" s="40">
        <v>2.9940099999999998</v>
      </c>
      <c r="R14" s="46">
        <v>177</v>
      </c>
      <c r="S14" s="40">
        <v>25.3582</v>
      </c>
      <c r="T14" s="39">
        <v>30</v>
      </c>
      <c r="U14" s="40">
        <v>4.298</v>
      </c>
      <c r="V14" s="82">
        <v>22</v>
      </c>
      <c r="W14" s="45">
        <v>3.1518999999999999</v>
      </c>
      <c r="X14" s="24">
        <v>1238</v>
      </c>
      <c r="Y14" s="25">
        <v>100</v>
      </c>
    </row>
    <row r="15" spans="1:25" s="23" customFormat="1" ht="15" customHeight="1" x14ac:dyDescent="0.2">
      <c r="A15" s="21" t="s">
        <v>19</v>
      </c>
      <c r="B15" s="72" t="s">
        <v>27</v>
      </c>
      <c r="C15" s="75">
        <v>139</v>
      </c>
      <c r="D15" s="74">
        <v>0</v>
      </c>
      <c r="E15" s="63">
        <v>0</v>
      </c>
      <c r="F15" s="65">
        <v>2</v>
      </c>
      <c r="G15" s="63">
        <v>1.4388000000000001</v>
      </c>
      <c r="H15" s="64">
        <v>9</v>
      </c>
      <c r="I15" s="63">
        <v>6.4748000000000001</v>
      </c>
      <c r="J15" s="65">
        <v>84</v>
      </c>
      <c r="K15" s="63">
        <v>60.431699999999999</v>
      </c>
      <c r="L15" s="66">
        <v>41</v>
      </c>
      <c r="M15" s="63">
        <v>29.496400000000001</v>
      </c>
      <c r="N15" s="65">
        <v>0</v>
      </c>
      <c r="O15" s="63">
        <v>0</v>
      </c>
      <c r="P15" s="66">
        <v>3</v>
      </c>
      <c r="Q15" s="67">
        <v>2.1582699999999999</v>
      </c>
      <c r="R15" s="74">
        <v>29</v>
      </c>
      <c r="S15" s="67">
        <v>20.863299999999999</v>
      </c>
      <c r="T15" s="62">
        <v>0</v>
      </c>
      <c r="U15" s="67">
        <v>0</v>
      </c>
      <c r="V15" s="81">
        <v>2</v>
      </c>
      <c r="W15" s="69">
        <v>1.4388000000000001</v>
      </c>
      <c r="X15" s="70">
        <v>235</v>
      </c>
      <c r="Y15" s="71">
        <v>100</v>
      </c>
    </row>
    <row r="16" spans="1:25" s="23" customFormat="1" ht="15" customHeight="1" x14ac:dyDescent="0.2">
      <c r="A16" s="21" t="s">
        <v>19</v>
      </c>
      <c r="B16" s="59" t="s">
        <v>28</v>
      </c>
      <c r="C16" s="48">
        <v>75</v>
      </c>
      <c r="D16" s="39">
        <v>0</v>
      </c>
      <c r="E16" s="41">
        <v>0</v>
      </c>
      <c r="F16" s="42">
        <v>0</v>
      </c>
      <c r="G16" s="41">
        <v>0</v>
      </c>
      <c r="H16" s="43">
        <v>3</v>
      </c>
      <c r="I16" s="41">
        <v>4</v>
      </c>
      <c r="J16" s="42">
        <v>72</v>
      </c>
      <c r="K16" s="41">
        <v>96</v>
      </c>
      <c r="L16" s="44">
        <v>0</v>
      </c>
      <c r="M16" s="41">
        <v>0</v>
      </c>
      <c r="N16" s="42">
        <v>0</v>
      </c>
      <c r="O16" s="41">
        <v>0</v>
      </c>
      <c r="P16" s="44">
        <v>0</v>
      </c>
      <c r="Q16" s="40">
        <v>0</v>
      </c>
      <c r="R16" s="39">
        <v>26</v>
      </c>
      <c r="S16" s="40">
        <v>34.666699999999999</v>
      </c>
      <c r="T16" s="46">
        <v>0</v>
      </c>
      <c r="U16" s="40">
        <v>0</v>
      </c>
      <c r="V16" s="82">
        <v>5</v>
      </c>
      <c r="W16" s="45">
        <v>6.6666999999999996</v>
      </c>
      <c r="X16" s="24">
        <v>221</v>
      </c>
      <c r="Y16" s="25">
        <v>100</v>
      </c>
    </row>
    <row r="17" spans="1:25" s="23" customFormat="1" ht="15" customHeight="1" x14ac:dyDescent="0.2">
      <c r="A17" s="21" t="s">
        <v>19</v>
      </c>
      <c r="B17" s="72" t="s">
        <v>29</v>
      </c>
      <c r="C17" s="61">
        <v>359</v>
      </c>
      <c r="D17" s="62">
        <v>3</v>
      </c>
      <c r="E17" s="63">
        <v>0.90910000000000002</v>
      </c>
      <c r="F17" s="65">
        <v>1</v>
      </c>
      <c r="G17" s="63">
        <v>0.30299999999999999</v>
      </c>
      <c r="H17" s="65">
        <v>49</v>
      </c>
      <c r="I17" s="63">
        <v>14.8485</v>
      </c>
      <c r="J17" s="65">
        <v>136</v>
      </c>
      <c r="K17" s="63">
        <v>41.2121</v>
      </c>
      <c r="L17" s="73">
        <v>133</v>
      </c>
      <c r="M17" s="63">
        <v>40.302999999999997</v>
      </c>
      <c r="N17" s="65">
        <v>1</v>
      </c>
      <c r="O17" s="63">
        <v>0.30299999999999999</v>
      </c>
      <c r="P17" s="73">
        <v>7</v>
      </c>
      <c r="Q17" s="67">
        <v>2.12121</v>
      </c>
      <c r="R17" s="62">
        <v>34</v>
      </c>
      <c r="S17" s="67">
        <v>9.4708000000000006</v>
      </c>
      <c r="T17" s="62">
        <v>29</v>
      </c>
      <c r="U17" s="67">
        <v>8.0779999999999994</v>
      </c>
      <c r="V17" s="81">
        <v>8</v>
      </c>
      <c r="W17" s="69">
        <v>2.2284000000000002</v>
      </c>
      <c r="X17" s="70">
        <v>3952</v>
      </c>
      <c r="Y17" s="71">
        <v>100</v>
      </c>
    </row>
    <row r="18" spans="1:25" s="23" customFormat="1" ht="15" customHeight="1" x14ac:dyDescent="0.2">
      <c r="A18" s="21" t="s">
        <v>19</v>
      </c>
      <c r="B18" s="59" t="s">
        <v>30</v>
      </c>
      <c r="C18" s="38">
        <v>5406</v>
      </c>
      <c r="D18" s="46">
        <v>13</v>
      </c>
      <c r="E18" s="41">
        <v>0.24349999999999999</v>
      </c>
      <c r="F18" s="43">
        <v>29</v>
      </c>
      <c r="G18" s="41">
        <v>0.54320000000000002</v>
      </c>
      <c r="H18" s="43">
        <v>455</v>
      </c>
      <c r="I18" s="41">
        <v>8.5221999999999998</v>
      </c>
      <c r="J18" s="43">
        <v>3047</v>
      </c>
      <c r="K18" s="41">
        <v>57.070599999999999</v>
      </c>
      <c r="L18" s="44">
        <v>1611</v>
      </c>
      <c r="M18" s="41">
        <v>30.174199999999999</v>
      </c>
      <c r="N18" s="43">
        <v>3</v>
      </c>
      <c r="O18" s="41">
        <v>5.62E-2</v>
      </c>
      <c r="P18" s="44">
        <v>181</v>
      </c>
      <c r="Q18" s="40">
        <v>3.3901500000000002</v>
      </c>
      <c r="R18" s="46">
        <v>988</v>
      </c>
      <c r="S18" s="40">
        <v>18.276</v>
      </c>
      <c r="T18" s="46">
        <v>67</v>
      </c>
      <c r="U18" s="40">
        <v>1.2394000000000001</v>
      </c>
      <c r="V18" s="82">
        <v>86</v>
      </c>
      <c r="W18" s="45">
        <v>1.5908</v>
      </c>
      <c r="X18" s="24">
        <v>2407</v>
      </c>
      <c r="Y18" s="25">
        <v>100</v>
      </c>
    </row>
    <row r="19" spans="1:25" s="23" customFormat="1" ht="15" customHeight="1" x14ac:dyDescent="0.2">
      <c r="A19" s="21" t="s">
        <v>19</v>
      </c>
      <c r="B19" s="72" t="s">
        <v>31</v>
      </c>
      <c r="C19" s="61">
        <v>73</v>
      </c>
      <c r="D19" s="62">
        <v>0</v>
      </c>
      <c r="E19" s="63">
        <v>0</v>
      </c>
      <c r="F19" s="64">
        <v>12</v>
      </c>
      <c r="G19" s="63">
        <v>16.901399999999999</v>
      </c>
      <c r="H19" s="64">
        <v>4</v>
      </c>
      <c r="I19" s="63">
        <v>5.6337999999999999</v>
      </c>
      <c r="J19" s="64">
        <v>0</v>
      </c>
      <c r="K19" s="63">
        <v>0</v>
      </c>
      <c r="L19" s="66">
        <v>0</v>
      </c>
      <c r="M19" s="63">
        <v>0</v>
      </c>
      <c r="N19" s="64">
        <v>51</v>
      </c>
      <c r="O19" s="63">
        <v>71.831000000000003</v>
      </c>
      <c r="P19" s="66">
        <v>4</v>
      </c>
      <c r="Q19" s="67">
        <v>5.6337999999999999</v>
      </c>
      <c r="R19" s="62">
        <v>22</v>
      </c>
      <c r="S19" s="67">
        <v>30.137</v>
      </c>
      <c r="T19" s="62">
        <v>2</v>
      </c>
      <c r="U19" s="67">
        <v>2.7397</v>
      </c>
      <c r="V19" s="81">
        <v>16</v>
      </c>
      <c r="W19" s="69">
        <v>21.9178</v>
      </c>
      <c r="X19" s="70">
        <v>290</v>
      </c>
      <c r="Y19" s="71">
        <v>100</v>
      </c>
    </row>
    <row r="20" spans="1:25" s="23" customFormat="1" ht="15" customHeight="1" x14ac:dyDescent="0.2">
      <c r="A20" s="21" t="s">
        <v>19</v>
      </c>
      <c r="B20" s="59" t="s">
        <v>32</v>
      </c>
      <c r="C20" s="48">
        <v>142</v>
      </c>
      <c r="D20" s="46">
        <v>0</v>
      </c>
      <c r="E20" s="41">
        <v>0</v>
      </c>
      <c r="F20" s="42">
        <v>0</v>
      </c>
      <c r="G20" s="41">
        <v>0</v>
      </c>
      <c r="H20" s="42">
        <v>38</v>
      </c>
      <c r="I20" s="41">
        <v>28.3582</v>
      </c>
      <c r="J20" s="42">
        <v>1</v>
      </c>
      <c r="K20" s="41">
        <v>0.74629999999999996</v>
      </c>
      <c r="L20" s="44">
        <v>88</v>
      </c>
      <c r="M20" s="41">
        <v>65.671599999999998</v>
      </c>
      <c r="N20" s="42">
        <v>1</v>
      </c>
      <c r="O20" s="41">
        <v>0.74629999999999996</v>
      </c>
      <c r="P20" s="44">
        <v>6</v>
      </c>
      <c r="Q20" s="40">
        <v>4.4776100000000003</v>
      </c>
      <c r="R20" s="46">
        <v>22</v>
      </c>
      <c r="S20" s="40">
        <v>15.493</v>
      </c>
      <c r="T20" s="46">
        <v>8</v>
      </c>
      <c r="U20" s="40">
        <v>5.6337999999999999</v>
      </c>
      <c r="V20" s="82">
        <v>9</v>
      </c>
      <c r="W20" s="45">
        <v>6.3380000000000001</v>
      </c>
      <c r="X20" s="24">
        <v>720</v>
      </c>
      <c r="Y20" s="25">
        <v>100</v>
      </c>
    </row>
    <row r="21" spans="1:25" s="23" customFormat="1" ht="15" customHeight="1" x14ac:dyDescent="0.2">
      <c r="A21" s="21" t="s">
        <v>19</v>
      </c>
      <c r="B21" s="72" t="s">
        <v>33</v>
      </c>
      <c r="C21" s="61">
        <v>2017</v>
      </c>
      <c r="D21" s="62">
        <v>6</v>
      </c>
      <c r="E21" s="63">
        <v>0.30499999999999999</v>
      </c>
      <c r="F21" s="64">
        <v>17</v>
      </c>
      <c r="G21" s="63">
        <v>0.86429999999999996</v>
      </c>
      <c r="H21" s="64">
        <v>347</v>
      </c>
      <c r="I21" s="63">
        <v>17.641100000000002</v>
      </c>
      <c r="J21" s="64">
        <v>826</v>
      </c>
      <c r="K21" s="63">
        <v>41.992899999999999</v>
      </c>
      <c r="L21" s="73">
        <v>703</v>
      </c>
      <c r="M21" s="63">
        <v>35.739699999999999</v>
      </c>
      <c r="N21" s="64">
        <v>1</v>
      </c>
      <c r="O21" s="63">
        <v>5.0799999999999998E-2</v>
      </c>
      <c r="P21" s="73">
        <v>67</v>
      </c>
      <c r="Q21" s="67">
        <v>3.4062000000000001</v>
      </c>
      <c r="R21" s="62">
        <v>505</v>
      </c>
      <c r="S21" s="67">
        <v>25.037199999999999</v>
      </c>
      <c r="T21" s="74">
        <v>50</v>
      </c>
      <c r="U21" s="67">
        <v>2.4788999999999999</v>
      </c>
      <c r="V21" s="81">
        <v>90</v>
      </c>
      <c r="W21" s="69">
        <v>4.4621000000000004</v>
      </c>
      <c r="X21" s="70">
        <v>4081</v>
      </c>
      <c r="Y21" s="71">
        <v>99.706000000000003</v>
      </c>
    </row>
    <row r="22" spans="1:25" s="23" customFormat="1" ht="15" customHeight="1" x14ac:dyDescent="0.2">
      <c r="A22" s="21" t="s">
        <v>19</v>
      </c>
      <c r="B22" s="59" t="s">
        <v>34</v>
      </c>
      <c r="C22" s="38">
        <v>3189</v>
      </c>
      <c r="D22" s="46">
        <v>3</v>
      </c>
      <c r="E22" s="41">
        <v>9.5500000000000002E-2</v>
      </c>
      <c r="F22" s="43">
        <v>12</v>
      </c>
      <c r="G22" s="41">
        <v>0.38179999999999997</v>
      </c>
      <c r="H22" s="43">
        <v>316</v>
      </c>
      <c r="I22" s="41">
        <v>10.0541</v>
      </c>
      <c r="J22" s="43">
        <v>680</v>
      </c>
      <c r="K22" s="41">
        <v>21.635400000000001</v>
      </c>
      <c r="L22" s="47">
        <v>1963</v>
      </c>
      <c r="M22" s="41">
        <v>62.456299999999999</v>
      </c>
      <c r="N22" s="43">
        <v>2</v>
      </c>
      <c r="O22" s="41">
        <v>6.3600000000000004E-2</v>
      </c>
      <c r="P22" s="47">
        <v>167</v>
      </c>
      <c r="Q22" s="40">
        <v>5.3133900000000001</v>
      </c>
      <c r="R22" s="46">
        <v>620</v>
      </c>
      <c r="S22" s="40">
        <v>19.441800000000001</v>
      </c>
      <c r="T22" s="39">
        <v>46</v>
      </c>
      <c r="U22" s="40">
        <v>1.4424999999999999</v>
      </c>
      <c r="V22" s="82">
        <v>134</v>
      </c>
      <c r="W22" s="45">
        <v>4.2019000000000002</v>
      </c>
      <c r="X22" s="24">
        <v>1879</v>
      </c>
      <c r="Y22" s="25">
        <v>100</v>
      </c>
    </row>
    <row r="23" spans="1:25" s="23" customFormat="1" ht="15" customHeight="1" x14ac:dyDescent="0.2">
      <c r="A23" s="21" t="s">
        <v>19</v>
      </c>
      <c r="B23" s="72" t="s">
        <v>35</v>
      </c>
      <c r="C23" s="61">
        <v>326</v>
      </c>
      <c r="D23" s="74">
        <v>0</v>
      </c>
      <c r="E23" s="63">
        <v>0</v>
      </c>
      <c r="F23" s="64">
        <v>2</v>
      </c>
      <c r="G23" s="63">
        <v>0.62109999999999999</v>
      </c>
      <c r="H23" s="64">
        <v>42</v>
      </c>
      <c r="I23" s="63">
        <v>13.0435</v>
      </c>
      <c r="J23" s="64">
        <v>101</v>
      </c>
      <c r="K23" s="63">
        <v>31.366499999999998</v>
      </c>
      <c r="L23" s="73">
        <v>152</v>
      </c>
      <c r="M23" s="63">
        <v>47.204999999999998</v>
      </c>
      <c r="N23" s="64">
        <v>1</v>
      </c>
      <c r="O23" s="63">
        <v>0.31059999999999999</v>
      </c>
      <c r="P23" s="73">
        <v>24</v>
      </c>
      <c r="Q23" s="67">
        <v>7.4534200000000004</v>
      </c>
      <c r="R23" s="74">
        <v>93</v>
      </c>
      <c r="S23" s="67">
        <v>28.5276</v>
      </c>
      <c r="T23" s="62">
        <v>4</v>
      </c>
      <c r="U23" s="67">
        <v>1.2270000000000001</v>
      </c>
      <c r="V23" s="81">
        <v>18</v>
      </c>
      <c r="W23" s="69">
        <v>5.5214999999999996</v>
      </c>
      <c r="X23" s="70">
        <v>1365</v>
      </c>
      <c r="Y23" s="71">
        <v>100</v>
      </c>
    </row>
    <row r="24" spans="1:25" s="23" customFormat="1" ht="15" customHeight="1" x14ac:dyDescent="0.2">
      <c r="A24" s="21" t="s">
        <v>19</v>
      </c>
      <c r="B24" s="59" t="s">
        <v>36</v>
      </c>
      <c r="C24" s="38">
        <v>1086</v>
      </c>
      <c r="D24" s="46">
        <v>15</v>
      </c>
      <c r="E24" s="41">
        <v>1.3863000000000001</v>
      </c>
      <c r="F24" s="43">
        <v>7</v>
      </c>
      <c r="G24" s="41">
        <v>0.64700000000000002</v>
      </c>
      <c r="H24" s="43">
        <v>202</v>
      </c>
      <c r="I24" s="41">
        <v>18.6691</v>
      </c>
      <c r="J24" s="43">
        <v>367</v>
      </c>
      <c r="K24" s="41">
        <v>33.918700000000001</v>
      </c>
      <c r="L24" s="47">
        <v>436</v>
      </c>
      <c r="M24" s="41">
        <v>40.295699999999997</v>
      </c>
      <c r="N24" s="43">
        <v>1</v>
      </c>
      <c r="O24" s="41">
        <v>9.2399999999999996E-2</v>
      </c>
      <c r="P24" s="47">
        <v>54</v>
      </c>
      <c r="Q24" s="40">
        <v>4.9907599999999999</v>
      </c>
      <c r="R24" s="46">
        <v>289</v>
      </c>
      <c r="S24" s="40">
        <v>26.6114</v>
      </c>
      <c r="T24" s="46">
        <v>4</v>
      </c>
      <c r="U24" s="40">
        <v>0.36830000000000002</v>
      </c>
      <c r="V24" s="82">
        <v>105</v>
      </c>
      <c r="W24" s="45">
        <v>9.6684999999999999</v>
      </c>
      <c r="X24" s="24">
        <v>1356</v>
      </c>
      <c r="Y24" s="25">
        <v>100</v>
      </c>
    </row>
    <row r="25" spans="1:25" s="23" customFormat="1" ht="15" customHeight="1" x14ac:dyDescent="0.2">
      <c r="A25" s="21" t="s">
        <v>19</v>
      </c>
      <c r="B25" s="72" t="s">
        <v>37</v>
      </c>
      <c r="C25" s="75">
        <v>698</v>
      </c>
      <c r="D25" s="62">
        <v>0</v>
      </c>
      <c r="E25" s="63">
        <v>0</v>
      </c>
      <c r="F25" s="64">
        <v>1</v>
      </c>
      <c r="G25" s="63">
        <v>0.14430000000000001</v>
      </c>
      <c r="H25" s="65">
        <v>28</v>
      </c>
      <c r="I25" s="63">
        <v>4.0404</v>
      </c>
      <c r="J25" s="64">
        <v>185</v>
      </c>
      <c r="K25" s="63">
        <v>26.695499999999999</v>
      </c>
      <c r="L25" s="73">
        <v>457</v>
      </c>
      <c r="M25" s="63">
        <v>65.9452</v>
      </c>
      <c r="N25" s="64">
        <v>0</v>
      </c>
      <c r="O25" s="63">
        <v>0</v>
      </c>
      <c r="P25" s="73">
        <v>22</v>
      </c>
      <c r="Q25" s="67">
        <v>3.1745999999999999</v>
      </c>
      <c r="R25" s="62">
        <v>127</v>
      </c>
      <c r="S25" s="67">
        <v>18.194800000000001</v>
      </c>
      <c r="T25" s="62">
        <v>5</v>
      </c>
      <c r="U25" s="67">
        <v>0.71630000000000005</v>
      </c>
      <c r="V25" s="81">
        <v>5</v>
      </c>
      <c r="W25" s="69">
        <v>0.71630000000000005</v>
      </c>
      <c r="X25" s="70">
        <v>1407</v>
      </c>
      <c r="Y25" s="71">
        <v>100</v>
      </c>
    </row>
    <row r="26" spans="1:25" s="23" customFormat="1" ht="15" customHeight="1" x14ac:dyDescent="0.2">
      <c r="A26" s="21" t="s">
        <v>19</v>
      </c>
      <c r="B26" s="59" t="s">
        <v>38</v>
      </c>
      <c r="C26" s="38">
        <v>4056</v>
      </c>
      <c r="D26" s="39">
        <v>14</v>
      </c>
      <c r="E26" s="41">
        <v>0.38590000000000002</v>
      </c>
      <c r="F26" s="43">
        <v>7</v>
      </c>
      <c r="G26" s="41">
        <v>0.19289999999999999</v>
      </c>
      <c r="H26" s="43">
        <v>71</v>
      </c>
      <c r="I26" s="41">
        <v>1.9570000000000001</v>
      </c>
      <c r="J26" s="42">
        <v>2674</v>
      </c>
      <c r="K26" s="41">
        <v>73.704499999999996</v>
      </c>
      <c r="L26" s="47">
        <v>823</v>
      </c>
      <c r="M26" s="41">
        <v>22.684699999999999</v>
      </c>
      <c r="N26" s="42">
        <v>1</v>
      </c>
      <c r="O26" s="41">
        <v>2.76E-2</v>
      </c>
      <c r="P26" s="47">
        <v>38</v>
      </c>
      <c r="Q26" s="40">
        <v>1.04741</v>
      </c>
      <c r="R26" s="39">
        <v>717</v>
      </c>
      <c r="S26" s="40">
        <v>17.677499999999998</v>
      </c>
      <c r="T26" s="39">
        <v>428</v>
      </c>
      <c r="U26" s="40">
        <v>10.552300000000001</v>
      </c>
      <c r="V26" s="82">
        <v>31</v>
      </c>
      <c r="W26" s="45">
        <v>0.76429999999999998</v>
      </c>
      <c r="X26" s="24">
        <v>1367</v>
      </c>
      <c r="Y26" s="25">
        <v>100</v>
      </c>
    </row>
    <row r="27" spans="1:25" s="23" customFormat="1" ht="15" customHeight="1" x14ac:dyDescent="0.2">
      <c r="A27" s="21" t="s">
        <v>19</v>
      </c>
      <c r="B27" s="72" t="s">
        <v>39</v>
      </c>
      <c r="C27" s="75">
        <v>115</v>
      </c>
      <c r="D27" s="74">
        <v>2</v>
      </c>
      <c r="E27" s="63">
        <v>1.8182</v>
      </c>
      <c r="F27" s="64">
        <v>1</v>
      </c>
      <c r="G27" s="63">
        <v>0.90910000000000002</v>
      </c>
      <c r="H27" s="65">
        <v>3</v>
      </c>
      <c r="I27" s="63">
        <v>2.7273000000000001</v>
      </c>
      <c r="J27" s="64">
        <v>3</v>
      </c>
      <c r="K27" s="63">
        <v>2.7273000000000001</v>
      </c>
      <c r="L27" s="73">
        <v>99</v>
      </c>
      <c r="M27" s="63">
        <v>90</v>
      </c>
      <c r="N27" s="64">
        <v>0</v>
      </c>
      <c r="O27" s="63">
        <v>0</v>
      </c>
      <c r="P27" s="73">
        <v>2</v>
      </c>
      <c r="Q27" s="67">
        <v>1.8181799999999999</v>
      </c>
      <c r="R27" s="74">
        <v>28</v>
      </c>
      <c r="S27" s="67">
        <v>24.347799999999999</v>
      </c>
      <c r="T27" s="74">
        <v>5</v>
      </c>
      <c r="U27" s="67">
        <v>4.3478000000000003</v>
      </c>
      <c r="V27" s="81">
        <v>2</v>
      </c>
      <c r="W27" s="69">
        <v>1.7391000000000001</v>
      </c>
      <c r="X27" s="70">
        <v>589</v>
      </c>
      <c r="Y27" s="71">
        <v>100</v>
      </c>
    </row>
    <row r="28" spans="1:25" s="23" customFormat="1" ht="15" customHeight="1" x14ac:dyDescent="0.2">
      <c r="A28" s="21" t="s">
        <v>19</v>
      </c>
      <c r="B28" s="59" t="s">
        <v>40</v>
      </c>
      <c r="C28" s="48">
        <v>297</v>
      </c>
      <c r="D28" s="39">
        <v>0</v>
      </c>
      <c r="E28" s="41">
        <v>0</v>
      </c>
      <c r="F28" s="43">
        <v>1</v>
      </c>
      <c r="G28" s="41">
        <v>0.3448</v>
      </c>
      <c r="H28" s="42">
        <v>68</v>
      </c>
      <c r="I28" s="41">
        <v>23.4483</v>
      </c>
      <c r="J28" s="43">
        <v>199</v>
      </c>
      <c r="K28" s="41">
        <v>68.620699999999999</v>
      </c>
      <c r="L28" s="44">
        <v>18</v>
      </c>
      <c r="M28" s="41">
        <v>6.2069000000000001</v>
      </c>
      <c r="N28" s="43">
        <v>0</v>
      </c>
      <c r="O28" s="41">
        <v>0</v>
      </c>
      <c r="P28" s="44">
        <v>4</v>
      </c>
      <c r="Q28" s="40">
        <v>1.37931</v>
      </c>
      <c r="R28" s="39">
        <v>77</v>
      </c>
      <c r="S28" s="40">
        <v>25.925899999999999</v>
      </c>
      <c r="T28" s="46">
        <v>7</v>
      </c>
      <c r="U28" s="40">
        <v>2.3569</v>
      </c>
      <c r="V28" s="82">
        <v>28</v>
      </c>
      <c r="W28" s="45">
        <v>9.4276</v>
      </c>
      <c r="X28" s="24">
        <v>1434</v>
      </c>
      <c r="Y28" s="25">
        <v>100</v>
      </c>
    </row>
    <row r="29" spans="1:25" s="23" customFormat="1" ht="15" customHeight="1" x14ac:dyDescent="0.2">
      <c r="A29" s="21" t="s">
        <v>19</v>
      </c>
      <c r="B29" s="72" t="s">
        <v>41</v>
      </c>
      <c r="C29" s="61">
        <v>344</v>
      </c>
      <c r="D29" s="62">
        <v>0</v>
      </c>
      <c r="E29" s="63">
        <v>0</v>
      </c>
      <c r="F29" s="64">
        <v>1</v>
      </c>
      <c r="G29" s="63">
        <v>0.3226</v>
      </c>
      <c r="H29" s="65">
        <v>115</v>
      </c>
      <c r="I29" s="63">
        <v>37.096800000000002</v>
      </c>
      <c r="J29" s="64">
        <v>59</v>
      </c>
      <c r="K29" s="63">
        <v>19.032299999999999</v>
      </c>
      <c r="L29" s="73">
        <v>115</v>
      </c>
      <c r="M29" s="63">
        <v>37.096800000000002</v>
      </c>
      <c r="N29" s="64">
        <v>0</v>
      </c>
      <c r="O29" s="63">
        <v>0</v>
      </c>
      <c r="P29" s="73">
        <v>20</v>
      </c>
      <c r="Q29" s="67">
        <v>6.4516099999999996</v>
      </c>
      <c r="R29" s="62">
        <v>98</v>
      </c>
      <c r="S29" s="67">
        <v>28.488399999999999</v>
      </c>
      <c r="T29" s="62">
        <v>34</v>
      </c>
      <c r="U29" s="67">
        <v>9.8836999999999993</v>
      </c>
      <c r="V29" s="81">
        <v>39</v>
      </c>
      <c r="W29" s="69">
        <v>11.337199999999999</v>
      </c>
      <c r="X29" s="70">
        <v>1873</v>
      </c>
      <c r="Y29" s="71">
        <v>100</v>
      </c>
    </row>
    <row r="30" spans="1:25" s="23" customFormat="1" ht="15" customHeight="1" x14ac:dyDescent="0.2">
      <c r="A30" s="21" t="s">
        <v>19</v>
      </c>
      <c r="B30" s="59" t="s">
        <v>42</v>
      </c>
      <c r="C30" s="38">
        <v>1216</v>
      </c>
      <c r="D30" s="39">
        <v>8</v>
      </c>
      <c r="E30" s="41">
        <v>0.66120000000000001</v>
      </c>
      <c r="F30" s="43">
        <v>9</v>
      </c>
      <c r="G30" s="41">
        <v>0.74380000000000002</v>
      </c>
      <c r="H30" s="43">
        <v>90</v>
      </c>
      <c r="I30" s="41">
        <v>7.4379999999999997</v>
      </c>
      <c r="J30" s="43">
        <v>324</v>
      </c>
      <c r="K30" s="41">
        <v>26.776900000000001</v>
      </c>
      <c r="L30" s="44">
        <v>738</v>
      </c>
      <c r="M30" s="41">
        <v>60.991700000000002</v>
      </c>
      <c r="N30" s="43">
        <v>1</v>
      </c>
      <c r="O30" s="41">
        <v>8.2600000000000007E-2</v>
      </c>
      <c r="P30" s="44">
        <v>40</v>
      </c>
      <c r="Q30" s="40">
        <v>3.30579</v>
      </c>
      <c r="R30" s="39">
        <v>282</v>
      </c>
      <c r="S30" s="40">
        <v>23.190799999999999</v>
      </c>
      <c r="T30" s="46">
        <v>6</v>
      </c>
      <c r="U30" s="40">
        <v>0.49340000000000001</v>
      </c>
      <c r="V30" s="82">
        <v>35</v>
      </c>
      <c r="W30" s="45">
        <v>2.8782999999999999</v>
      </c>
      <c r="X30" s="24">
        <v>3616</v>
      </c>
      <c r="Y30" s="25">
        <v>99.971999999999994</v>
      </c>
    </row>
    <row r="31" spans="1:25" s="23" customFormat="1" ht="15" customHeight="1" x14ac:dyDescent="0.2">
      <c r="A31" s="21" t="s">
        <v>19</v>
      </c>
      <c r="B31" s="72" t="s">
        <v>43</v>
      </c>
      <c r="C31" s="75">
        <v>386</v>
      </c>
      <c r="D31" s="62">
        <v>9</v>
      </c>
      <c r="E31" s="63">
        <v>2.3683999999999998</v>
      </c>
      <c r="F31" s="65">
        <v>5</v>
      </c>
      <c r="G31" s="63">
        <v>1.3158000000000001</v>
      </c>
      <c r="H31" s="64">
        <v>60</v>
      </c>
      <c r="I31" s="63">
        <v>15.7895</v>
      </c>
      <c r="J31" s="64">
        <v>108</v>
      </c>
      <c r="K31" s="63">
        <v>28.421099999999999</v>
      </c>
      <c r="L31" s="66">
        <v>183</v>
      </c>
      <c r="M31" s="63">
        <v>48.157899999999998</v>
      </c>
      <c r="N31" s="64">
        <v>1</v>
      </c>
      <c r="O31" s="63">
        <v>0.26319999999999999</v>
      </c>
      <c r="P31" s="66">
        <v>14</v>
      </c>
      <c r="Q31" s="67">
        <v>3.6842100000000002</v>
      </c>
      <c r="R31" s="62">
        <v>111</v>
      </c>
      <c r="S31" s="67">
        <v>28.756499999999999</v>
      </c>
      <c r="T31" s="62">
        <v>6</v>
      </c>
      <c r="U31" s="67">
        <v>1.5544</v>
      </c>
      <c r="V31" s="81">
        <v>22</v>
      </c>
      <c r="W31" s="69">
        <v>5.6994999999999996</v>
      </c>
      <c r="X31" s="70">
        <v>2170</v>
      </c>
      <c r="Y31" s="71">
        <v>99.953999999999994</v>
      </c>
    </row>
    <row r="32" spans="1:25" s="23" customFormat="1" ht="15" customHeight="1" x14ac:dyDescent="0.2">
      <c r="A32" s="21" t="s">
        <v>19</v>
      </c>
      <c r="B32" s="59" t="s">
        <v>44</v>
      </c>
      <c r="C32" s="38">
        <v>1679</v>
      </c>
      <c r="D32" s="46">
        <v>2</v>
      </c>
      <c r="E32" s="41">
        <v>0.11940000000000001</v>
      </c>
      <c r="F32" s="43">
        <v>2</v>
      </c>
      <c r="G32" s="41">
        <v>0.11940000000000001</v>
      </c>
      <c r="H32" s="42">
        <v>40</v>
      </c>
      <c r="I32" s="41">
        <v>2.3881000000000001</v>
      </c>
      <c r="J32" s="42">
        <v>1118</v>
      </c>
      <c r="K32" s="41">
        <v>66.746300000000005</v>
      </c>
      <c r="L32" s="47">
        <v>498</v>
      </c>
      <c r="M32" s="41">
        <v>29.731300000000001</v>
      </c>
      <c r="N32" s="42">
        <v>0</v>
      </c>
      <c r="O32" s="41">
        <v>0</v>
      </c>
      <c r="P32" s="47">
        <v>15</v>
      </c>
      <c r="Q32" s="40">
        <v>0.89551999999999998</v>
      </c>
      <c r="R32" s="46">
        <v>344</v>
      </c>
      <c r="S32" s="40">
        <v>20.488399999999999</v>
      </c>
      <c r="T32" s="39">
        <v>4</v>
      </c>
      <c r="U32" s="40">
        <v>0.2382</v>
      </c>
      <c r="V32" s="82">
        <v>14</v>
      </c>
      <c r="W32" s="45">
        <v>0.83379999999999999</v>
      </c>
      <c r="X32" s="24">
        <v>978</v>
      </c>
      <c r="Y32" s="25">
        <v>100</v>
      </c>
    </row>
    <row r="33" spans="1:25" s="23" customFormat="1" ht="15" customHeight="1" x14ac:dyDescent="0.2">
      <c r="A33" s="21" t="s">
        <v>19</v>
      </c>
      <c r="B33" s="72" t="s">
        <v>45</v>
      </c>
      <c r="C33" s="61">
        <v>760</v>
      </c>
      <c r="D33" s="74">
        <v>10</v>
      </c>
      <c r="E33" s="63">
        <v>1.3263</v>
      </c>
      <c r="F33" s="64">
        <v>5</v>
      </c>
      <c r="G33" s="63">
        <v>0.66310000000000002</v>
      </c>
      <c r="H33" s="64">
        <v>35</v>
      </c>
      <c r="I33" s="63">
        <v>4.6418999999999997</v>
      </c>
      <c r="J33" s="65">
        <v>114</v>
      </c>
      <c r="K33" s="63">
        <v>15.119400000000001</v>
      </c>
      <c r="L33" s="73">
        <v>573</v>
      </c>
      <c r="M33" s="63">
        <v>75.994699999999995</v>
      </c>
      <c r="N33" s="65">
        <v>1</v>
      </c>
      <c r="O33" s="63">
        <v>0.1326</v>
      </c>
      <c r="P33" s="73">
        <v>16</v>
      </c>
      <c r="Q33" s="67">
        <v>2.12202</v>
      </c>
      <c r="R33" s="74">
        <v>247</v>
      </c>
      <c r="S33" s="67">
        <v>32.5</v>
      </c>
      <c r="T33" s="74">
        <v>6</v>
      </c>
      <c r="U33" s="67">
        <v>0.78949999999999998</v>
      </c>
      <c r="V33" s="81">
        <v>5</v>
      </c>
      <c r="W33" s="69">
        <v>0.65790000000000004</v>
      </c>
      <c r="X33" s="70">
        <v>2372</v>
      </c>
      <c r="Y33" s="71">
        <v>100</v>
      </c>
    </row>
    <row r="34" spans="1:25" s="23" customFormat="1" ht="15" customHeight="1" x14ac:dyDescent="0.2">
      <c r="A34" s="21" t="s">
        <v>19</v>
      </c>
      <c r="B34" s="59" t="s">
        <v>46</v>
      </c>
      <c r="C34" s="48">
        <v>72</v>
      </c>
      <c r="D34" s="46">
        <v>29</v>
      </c>
      <c r="E34" s="41">
        <v>40.277799999999999</v>
      </c>
      <c r="F34" s="43">
        <v>0</v>
      </c>
      <c r="G34" s="41">
        <v>0</v>
      </c>
      <c r="H34" s="42">
        <v>0</v>
      </c>
      <c r="I34" s="41">
        <v>0</v>
      </c>
      <c r="J34" s="42">
        <v>0</v>
      </c>
      <c r="K34" s="41">
        <v>0</v>
      </c>
      <c r="L34" s="44">
        <v>42</v>
      </c>
      <c r="M34" s="41">
        <v>58.333300000000001</v>
      </c>
      <c r="N34" s="42">
        <v>0</v>
      </c>
      <c r="O34" s="41">
        <v>0</v>
      </c>
      <c r="P34" s="44">
        <v>1</v>
      </c>
      <c r="Q34" s="40">
        <v>1.38889</v>
      </c>
      <c r="R34" s="46">
        <v>10</v>
      </c>
      <c r="S34" s="40">
        <v>13.8889</v>
      </c>
      <c r="T34" s="39">
        <v>0</v>
      </c>
      <c r="U34" s="40">
        <v>0</v>
      </c>
      <c r="V34" s="82">
        <v>6</v>
      </c>
      <c r="W34" s="45">
        <v>8.3332999999999995</v>
      </c>
      <c r="X34" s="24">
        <v>825</v>
      </c>
      <c r="Y34" s="25">
        <v>100</v>
      </c>
    </row>
    <row r="35" spans="1:25" s="23" customFormat="1" ht="15" customHeight="1" x14ac:dyDescent="0.2">
      <c r="A35" s="21" t="s">
        <v>19</v>
      </c>
      <c r="B35" s="72" t="s">
        <v>47</v>
      </c>
      <c r="C35" s="75">
        <v>493</v>
      </c>
      <c r="D35" s="74">
        <v>18</v>
      </c>
      <c r="E35" s="63">
        <v>3.6659999999999999</v>
      </c>
      <c r="F35" s="64">
        <v>6</v>
      </c>
      <c r="G35" s="63">
        <v>1.222</v>
      </c>
      <c r="H35" s="65">
        <v>118</v>
      </c>
      <c r="I35" s="63">
        <v>24.032599999999999</v>
      </c>
      <c r="J35" s="64">
        <v>120</v>
      </c>
      <c r="K35" s="63">
        <v>24.439900000000002</v>
      </c>
      <c r="L35" s="73">
        <v>191</v>
      </c>
      <c r="M35" s="63">
        <v>38.900199999999998</v>
      </c>
      <c r="N35" s="64">
        <v>0</v>
      </c>
      <c r="O35" s="63">
        <v>0</v>
      </c>
      <c r="P35" s="73">
        <v>38</v>
      </c>
      <c r="Q35" s="67">
        <v>7.7393099999999997</v>
      </c>
      <c r="R35" s="74">
        <v>129</v>
      </c>
      <c r="S35" s="67">
        <v>26.1663</v>
      </c>
      <c r="T35" s="74">
        <v>2</v>
      </c>
      <c r="U35" s="67">
        <v>0.40570000000000001</v>
      </c>
      <c r="V35" s="81">
        <v>12</v>
      </c>
      <c r="W35" s="69">
        <v>2.4340999999999999</v>
      </c>
      <c r="X35" s="70">
        <v>1064</v>
      </c>
      <c r="Y35" s="71">
        <v>100</v>
      </c>
    </row>
    <row r="36" spans="1:25" s="23" customFormat="1" ht="15" customHeight="1" x14ac:dyDescent="0.2">
      <c r="A36" s="21" t="s">
        <v>19</v>
      </c>
      <c r="B36" s="59" t="s">
        <v>48</v>
      </c>
      <c r="C36" s="48">
        <v>1765</v>
      </c>
      <c r="D36" s="46">
        <v>7</v>
      </c>
      <c r="E36" s="41">
        <v>0.40839999999999999</v>
      </c>
      <c r="F36" s="42">
        <v>32</v>
      </c>
      <c r="G36" s="41">
        <v>1.867</v>
      </c>
      <c r="H36" s="42">
        <v>597</v>
      </c>
      <c r="I36" s="41">
        <v>34.830800000000004</v>
      </c>
      <c r="J36" s="43">
        <v>662</v>
      </c>
      <c r="K36" s="41">
        <v>38.623100000000001</v>
      </c>
      <c r="L36" s="47">
        <v>295</v>
      </c>
      <c r="M36" s="41">
        <v>17.211200000000002</v>
      </c>
      <c r="N36" s="43">
        <v>17</v>
      </c>
      <c r="O36" s="41">
        <v>0.99180000000000001</v>
      </c>
      <c r="P36" s="47">
        <v>104</v>
      </c>
      <c r="Q36" s="40">
        <v>6.0676800000000002</v>
      </c>
      <c r="R36" s="46">
        <v>415</v>
      </c>
      <c r="S36" s="40">
        <v>23.512699999999999</v>
      </c>
      <c r="T36" s="46">
        <v>51</v>
      </c>
      <c r="U36" s="40">
        <v>2.8895</v>
      </c>
      <c r="V36" s="82">
        <v>239</v>
      </c>
      <c r="W36" s="45">
        <v>13.5411</v>
      </c>
      <c r="X36" s="24">
        <v>658</v>
      </c>
      <c r="Y36" s="25">
        <v>100</v>
      </c>
    </row>
    <row r="37" spans="1:25" s="23" customFormat="1" ht="15" customHeight="1" x14ac:dyDescent="0.2">
      <c r="A37" s="21" t="s">
        <v>19</v>
      </c>
      <c r="B37" s="72" t="s">
        <v>49</v>
      </c>
      <c r="C37" s="61">
        <v>66</v>
      </c>
      <c r="D37" s="74">
        <v>1</v>
      </c>
      <c r="E37" s="63">
        <v>1.5625</v>
      </c>
      <c r="F37" s="64">
        <v>0</v>
      </c>
      <c r="G37" s="63">
        <v>0</v>
      </c>
      <c r="H37" s="64">
        <v>1</v>
      </c>
      <c r="I37" s="63">
        <v>1.5625</v>
      </c>
      <c r="J37" s="65">
        <v>2</v>
      </c>
      <c r="K37" s="63">
        <v>3.125</v>
      </c>
      <c r="L37" s="73">
        <v>60</v>
      </c>
      <c r="M37" s="63">
        <v>93.75</v>
      </c>
      <c r="N37" s="65">
        <v>0</v>
      </c>
      <c r="O37" s="63">
        <v>0</v>
      </c>
      <c r="P37" s="73">
        <v>0</v>
      </c>
      <c r="Q37" s="67">
        <v>0</v>
      </c>
      <c r="R37" s="74">
        <v>4</v>
      </c>
      <c r="S37" s="67">
        <v>6.0606</v>
      </c>
      <c r="T37" s="62">
        <v>2</v>
      </c>
      <c r="U37" s="67">
        <v>3.0303</v>
      </c>
      <c r="V37" s="81">
        <v>0</v>
      </c>
      <c r="W37" s="69">
        <v>0</v>
      </c>
      <c r="X37" s="70">
        <v>483</v>
      </c>
      <c r="Y37" s="71">
        <v>100</v>
      </c>
    </row>
    <row r="38" spans="1:25" s="23" customFormat="1" ht="15" customHeight="1" x14ac:dyDescent="0.2">
      <c r="A38" s="21" t="s">
        <v>19</v>
      </c>
      <c r="B38" s="59" t="s">
        <v>50</v>
      </c>
      <c r="C38" s="38">
        <v>349</v>
      </c>
      <c r="D38" s="46">
        <v>0</v>
      </c>
      <c r="E38" s="41">
        <v>0</v>
      </c>
      <c r="F38" s="43">
        <v>4</v>
      </c>
      <c r="G38" s="41">
        <v>1.1527000000000001</v>
      </c>
      <c r="H38" s="43">
        <v>59</v>
      </c>
      <c r="I38" s="41">
        <v>17.0029</v>
      </c>
      <c r="J38" s="43">
        <v>113</v>
      </c>
      <c r="K38" s="41">
        <v>32.564799999999998</v>
      </c>
      <c r="L38" s="44">
        <v>167</v>
      </c>
      <c r="M38" s="41">
        <v>48.126800000000003</v>
      </c>
      <c r="N38" s="43">
        <v>0</v>
      </c>
      <c r="O38" s="41">
        <v>0</v>
      </c>
      <c r="P38" s="44">
        <v>4</v>
      </c>
      <c r="Q38" s="40">
        <v>1.1527400000000001</v>
      </c>
      <c r="R38" s="46">
        <v>105</v>
      </c>
      <c r="S38" s="40">
        <v>30.085999999999999</v>
      </c>
      <c r="T38" s="39">
        <v>2</v>
      </c>
      <c r="U38" s="40">
        <v>0.57310000000000005</v>
      </c>
      <c r="V38" s="82">
        <v>3</v>
      </c>
      <c r="W38" s="45">
        <v>0.85960000000000003</v>
      </c>
      <c r="X38" s="24">
        <v>2577</v>
      </c>
      <c r="Y38" s="25">
        <v>100</v>
      </c>
    </row>
    <row r="39" spans="1:25" s="23" customFormat="1" ht="15" customHeight="1" x14ac:dyDescent="0.2">
      <c r="A39" s="21" t="s">
        <v>19</v>
      </c>
      <c r="B39" s="72" t="s">
        <v>51</v>
      </c>
      <c r="C39" s="61">
        <v>319</v>
      </c>
      <c r="D39" s="62">
        <v>155</v>
      </c>
      <c r="E39" s="63">
        <v>48.589300000000001</v>
      </c>
      <c r="F39" s="64">
        <v>1</v>
      </c>
      <c r="G39" s="63">
        <v>0.3135</v>
      </c>
      <c r="H39" s="65">
        <v>117</v>
      </c>
      <c r="I39" s="63">
        <v>36.677100000000003</v>
      </c>
      <c r="J39" s="64">
        <v>6</v>
      </c>
      <c r="K39" s="63">
        <v>1.8809</v>
      </c>
      <c r="L39" s="73">
        <v>37</v>
      </c>
      <c r="M39" s="63">
        <v>11.598699999999999</v>
      </c>
      <c r="N39" s="64">
        <v>0</v>
      </c>
      <c r="O39" s="63">
        <v>0</v>
      </c>
      <c r="P39" s="73">
        <v>3</v>
      </c>
      <c r="Q39" s="67">
        <v>0.94044000000000005</v>
      </c>
      <c r="R39" s="62">
        <v>113</v>
      </c>
      <c r="S39" s="67">
        <v>35.423200000000001</v>
      </c>
      <c r="T39" s="74">
        <v>0</v>
      </c>
      <c r="U39" s="67">
        <v>0</v>
      </c>
      <c r="V39" s="81">
        <v>88</v>
      </c>
      <c r="W39" s="69">
        <v>27.586200000000002</v>
      </c>
      <c r="X39" s="70">
        <v>880</v>
      </c>
      <c r="Y39" s="71">
        <v>100</v>
      </c>
    </row>
    <row r="40" spans="1:25" s="23" customFormat="1" ht="15" customHeight="1" x14ac:dyDescent="0.2">
      <c r="A40" s="21" t="s">
        <v>19</v>
      </c>
      <c r="B40" s="59" t="s">
        <v>52</v>
      </c>
      <c r="C40" s="48">
        <v>1568</v>
      </c>
      <c r="D40" s="46">
        <v>26</v>
      </c>
      <c r="E40" s="41">
        <v>1.6993</v>
      </c>
      <c r="F40" s="42">
        <v>24</v>
      </c>
      <c r="G40" s="41">
        <v>1.5686</v>
      </c>
      <c r="H40" s="42">
        <v>178</v>
      </c>
      <c r="I40" s="41">
        <v>11.634</v>
      </c>
      <c r="J40" s="43">
        <v>358</v>
      </c>
      <c r="K40" s="41">
        <v>23.398700000000002</v>
      </c>
      <c r="L40" s="44">
        <v>898</v>
      </c>
      <c r="M40" s="41">
        <v>58.692799999999998</v>
      </c>
      <c r="N40" s="43">
        <v>0</v>
      </c>
      <c r="O40" s="41">
        <v>0</v>
      </c>
      <c r="P40" s="44">
        <v>46</v>
      </c>
      <c r="Q40" s="40">
        <v>3.0065400000000002</v>
      </c>
      <c r="R40" s="46">
        <v>540</v>
      </c>
      <c r="S40" s="40">
        <v>34.438800000000001</v>
      </c>
      <c r="T40" s="39">
        <v>38</v>
      </c>
      <c r="U40" s="40">
        <v>2.4235000000000002</v>
      </c>
      <c r="V40" s="82">
        <v>52</v>
      </c>
      <c r="W40" s="45">
        <v>3.3163</v>
      </c>
      <c r="X40" s="24">
        <v>4916</v>
      </c>
      <c r="Y40" s="25">
        <v>100</v>
      </c>
    </row>
    <row r="41" spans="1:25" s="23" customFormat="1" ht="15" customHeight="1" x14ac:dyDescent="0.2">
      <c r="A41" s="21" t="s">
        <v>19</v>
      </c>
      <c r="B41" s="72" t="s">
        <v>53</v>
      </c>
      <c r="C41" s="61">
        <v>362</v>
      </c>
      <c r="D41" s="62">
        <v>14</v>
      </c>
      <c r="E41" s="63">
        <v>3.9885999999999999</v>
      </c>
      <c r="F41" s="64">
        <v>1</v>
      </c>
      <c r="G41" s="63">
        <v>0.28489999999999999</v>
      </c>
      <c r="H41" s="65">
        <v>34</v>
      </c>
      <c r="I41" s="63">
        <v>9.6866000000000003</v>
      </c>
      <c r="J41" s="65">
        <v>181</v>
      </c>
      <c r="K41" s="63">
        <v>51.567</v>
      </c>
      <c r="L41" s="66">
        <v>107</v>
      </c>
      <c r="M41" s="63">
        <v>30.484300000000001</v>
      </c>
      <c r="N41" s="65">
        <v>0</v>
      </c>
      <c r="O41" s="63">
        <v>0</v>
      </c>
      <c r="P41" s="66">
        <v>14</v>
      </c>
      <c r="Q41" s="67">
        <v>3.9885999999999999</v>
      </c>
      <c r="R41" s="62">
        <v>57</v>
      </c>
      <c r="S41" s="67">
        <v>15.745900000000001</v>
      </c>
      <c r="T41" s="74">
        <v>11</v>
      </c>
      <c r="U41" s="67">
        <v>3.0387</v>
      </c>
      <c r="V41" s="81">
        <v>13</v>
      </c>
      <c r="W41" s="69">
        <v>3.5912000000000002</v>
      </c>
      <c r="X41" s="70">
        <v>2618</v>
      </c>
      <c r="Y41" s="71">
        <v>100</v>
      </c>
    </row>
    <row r="42" spans="1:25" s="23" customFormat="1" ht="15" customHeight="1" x14ac:dyDescent="0.2">
      <c r="A42" s="21" t="s">
        <v>19</v>
      </c>
      <c r="B42" s="59" t="s">
        <v>54</v>
      </c>
      <c r="C42" s="48">
        <v>65</v>
      </c>
      <c r="D42" s="46">
        <v>19</v>
      </c>
      <c r="E42" s="41">
        <v>31.147500000000001</v>
      </c>
      <c r="F42" s="42">
        <v>2</v>
      </c>
      <c r="G42" s="41">
        <v>3.2787000000000002</v>
      </c>
      <c r="H42" s="42">
        <v>2</v>
      </c>
      <c r="I42" s="41">
        <v>3.2787000000000002</v>
      </c>
      <c r="J42" s="42">
        <v>9</v>
      </c>
      <c r="K42" s="41">
        <v>14.754099999999999</v>
      </c>
      <c r="L42" s="44">
        <v>28</v>
      </c>
      <c r="M42" s="41">
        <v>45.901600000000002</v>
      </c>
      <c r="N42" s="42">
        <v>1</v>
      </c>
      <c r="O42" s="41">
        <v>1.6393</v>
      </c>
      <c r="P42" s="44">
        <v>0</v>
      </c>
      <c r="Q42" s="40">
        <v>0</v>
      </c>
      <c r="R42" s="46">
        <v>22</v>
      </c>
      <c r="S42" s="40">
        <v>33.846200000000003</v>
      </c>
      <c r="T42" s="39">
        <v>4</v>
      </c>
      <c r="U42" s="40">
        <v>6.1538000000000004</v>
      </c>
      <c r="V42" s="82">
        <v>3</v>
      </c>
      <c r="W42" s="45">
        <v>4.6154000000000002</v>
      </c>
      <c r="X42" s="24">
        <v>481</v>
      </c>
      <c r="Y42" s="25">
        <v>100</v>
      </c>
    </row>
    <row r="43" spans="1:25" s="23" customFormat="1" ht="15" customHeight="1" x14ac:dyDescent="0.2">
      <c r="A43" s="21" t="s">
        <v>19</v>
      </c>
      <c r="B43" s="72" t="s">
        <v>55</v>
      </c>
      <c r="C43" s="61">
        <v>3923</v>
      </c>
      <c r="D43" s="74">
        <v>2</v>
      </c>
      <c r="E43" s="63">
        <v>5.2400000000000002E-2</v>
      </c>
      <c r="F43" s="64">
        <v>27</v>
      </c>
      <c r="G43" s="63">
        <v>0.70789999999999997</v>
      </c>
      <c r="H43" s="64">
        <v>174</v>
      </c>
      <c r="I43" s="63">
        <v>4.5621</v>
      </c>
      <c r="J43" s="64">
        <v>1363</v>
      </c>
      <c r="K43" s="63">
        <v>35.736800000000002</v>
      </c>
      <c r="L43" s="66">
        <v>2036</v>
      </c>
      <c r="M43" s="63">
        <v>53.382300000000001</v>
      </c>
      <c r="N43" s="64">
        <v>3</v>
      </c>
      <c r="O43" s="63">
        <v>7.8700000000000006E-2</v>
      </c>
      <c r="P43" s="66">
        <v>209</v>
      </c>
      <c r="Q43" s="67">
        <v>5.4798099999999996</v>
      </c>
      <c r="R43" s="74">
        <v>984</v>
      </c>
      <c r="S43" s="67">
        <v>25.082799999999999</v>
      </c>
      <c r="T43" s="62">
        <v>109</v>
      </c>
      <c r="U43" s="67">
        <v>2.7785000000000002</v>
      </c>
      <c r="V43" s="81">
        <v>41</v>
      </c>
      <c r="W43" s="69">
        <v>1.0450999999999999</v>
      </c>
      <c r="X43" s="70">
        <v>3631</v>
      </c>
      <c r="Y43" s="71">
        <v>100</v>
      </c>
    </row>
    <row r="44" spans="1:25" s="23" customFormat="1" ht="15" customHeight="1" x14ac:dyDescent="0.2">
      <c r="A44" s="21" t="s">
        <v>19</v>
      </c>
      <c r="B44" s="59" t="s">
        <v>56</v>
      </c>
      <c r="C44" s="38">
        <v>2023</v>
      </c>
      <c r="D44" s="46">
        <v>360</v>
      </c>
      <c r="E44" s="41">
        <v>17.972999999999999</v>
      </c>
      <c r="F44" s="43">
        <v>5</v>
      </c>
      <c r="G44" s="41">
        <v>0.24959999999999999</v>
      </c>
      <c r="H44" s="43">
        <v>182</v>
      </c>
      <c r="I44" s="41">
        <v>9.0863999999999994</v>
      </c>
      <c r="J44" s="42">
        <v>180</v>
      </c>
      <c r="K44" s="41">
        <v>8.9864999999999995</v>
      </c>
      <c r="L44" s="47">
        <v>1137</v>
      </c>
      <c r="M44" s="41">
        <v>56.764899999999997</v>
      </c>
      <c r="N44" s="42">
        <v>7</v>
      </c>
      <c r="O44" s="41">
        <v>0.34949999999999998</v>
      </c>
      <c r="P44" s="47">
        <v>132</v>
      </c>
      <c r="Q44" s="40">
        <v>6.5901100000000001</v>
      </c>
      <c r="R44" s="46">
        <v>480</v>
      </c>
      <c r="S44" s="40">
        <v>23.7271</v>
      </c>
      <c r="T44" s="39">
        <v>20</v>
      </c>
      <c r="U44" s="40">
        <v>0.98860000000000003</v>
      </c>
      <c r="V44" s="82">
        <v>49</v>
      </c>
      <c r="W44" s="45">
        <v>2.4220999999999999</v>
      </c>
      <c r="X44" s="24">
        <v>1815</v>
      </c>
      <c r="Y44" s="25">
        <v>100</v>
      </c>
    </row>
    <row r="45" spans="1:25" s="23" customFormat="1" ht="15" customHeight="1" x14ac:dyDescent="0.2">
      <c r="A45" s="21" t="s">
        <v>19</v>
      </c>
      <c r="B45" s="72" t="s">
        <v>57</v>
      </c>
      <c r="C45" s="61">
        <v>743</v>
      </c>
      <c r="D45" s="62">
        <v>24</v>
      </c>
      <c r="E45" s="63">
        <v>3.2921999999999998</v>
      </c>
      <c r="F45" s="64">
        <v>9</v>
      </c>
      <c r="G45" s="63">
        <v>1.2345999999999999</v>
      </c>
      <c r="H45" s="65">
        <v>199</v>
      </c>
      <c r="I45" s="63">
        <v>27.297699999999999</v>
      </c>
      <c r="J45" s="64">
        <v>24</v>
      </c>
      <c r="K45" s="63">
        <v>3.2921999999999998</v>
      </c>
      <c r="L45" s="66">
        <v>425</v>
      </c>
      <c r="M45" s="63">
        <v>58.298999999999999</v>
      </c>
      <c r="N45" s="64">
        <v>6</v>
      </c>
      <c r="O45" s="63">
        <v>0.82299999999999995</v>
      </c>
      <c r="P45" s="66">
        <v>42</v>
      </c>
      <c r="Q45" s="67">
        <v>5.7613200000000004</v>
      </c>
      <c r="R45" s="62">
        <v>166</v>
      </c>
      <c r="S45" s="67">
        <v>22.341899999999999</v>
      </c>
      <c r="T45" s="74">
        <v>14</v>
      </c>
      <c r="U45" s="67">
        <v>1.8843000000000001</v>
      </c>
      <c r="V45" s="81">
        <v>35</v>
      </c>
      <c r="W45" s="69">
        <v>4.7106000000000003</v>
      </c>
      <c r="X45" s="70">
        <v>1283</v>
      </c>
      <c r="Y45" s="71">
        <v>100</v>
      </c>
    </row>
    <row r="46" spans="1:25" s="23" customFormat="1" ht="15" customHeight="1" x14ac:dyDescent="0.2">
      <c r="A46" s="21" t="s">
        <v>19</v>
      </c>
      <c r="B46" s="59" t="s">
        <v>58</v>
      </c>
      <c r="C46" s="38">
        <v>1607</v>
      </c>
      <c r="D46" s="39">
        <v>3</v>
      </c>
      <c r="E46" s="41">
        <v>0.18870000000000001</v>
      </c>
      <c r="F46" s="43">
        <v>9</v>
      </c>
      <c r="G46" s="41">
        <v>0.56599999999999995</v>
      </c>
      <c r="H46" s="42">
        <v>252</v>
      </c>
      <c r="I46" s="41">
        <v>15.8491</v>
      </c>
      <c r="J46" s="42">
        <v>522</v>
      </c>
      <c r="K46" s="41">
        <v>32.830199999999998</v>
      </c>
      <c r="L46" s="47">
        <v>735</v>
      </c>
      <c r="M46" s="41">
        <v>46.226399999999998</v>
      </c>
      <c r="N46" s="42">
        <v>0</v>
      </c>
      <c r="O46" s="41">
        <v>0</v>
      </c>
      <c r="P46" s="47">
        <v>69</v>
      </c>
      <c r="Q46" s="40">
        <v>4.33962</v>
      </c>
      <c r="R46" s="39">
        <v>496</v>
      </c>
      <c r="S46" s="40">
        <v>30.864999999999998</v>
      </c>
      <c r="T46" s="39">
        <v>17</v>
      </c>
      <c r="U46" s="40">
        <v>1.0579000000000001</v>
      </c>
      <c r="V46" s="82">
        <v>73</v>
      </c>
      <c r="W46" s="45">
        <v>4.5426000000000002</v>
      </c>
      <c r="X46" s="24">
        <v>3027</v>
      </c>
      <c r="Y46" s="25">
        <v>100</v>
      </c>
    </row>
    <row r="47" spans="1:25" s="23" customFormat="1" ht="15" customHeight="1" x14ac:dyDescent="0.2">
      <c r="A47" s="21" t="s">
        <v>19</v>
      </c>
      <c r="B47" s="72" t="s">
        <v>59</v>
      </c>
      <c r="C47" s="75">
        <v>11</v>
      </c>
      <c r="D47" s="74">
        <v>2</v>
      </c>
      <c r="E47" s="63">
        <v>18.181799999999999</v>
      </c>
      <c r="F47" s="65">
        <v>0</v>
      </c>
      <c r="G47" s="63">
        <v>0</v>
      </c>
      <c r="H47" s="65">
        <v>2</v>
      </c>
      <c r="I47" s="63">
        <v>18.181799999999999</v>
      </c>
      <c r="J47" s="64">
        <v>1</v>
      </c>
      <c r="K47" s="63">
        <v>9.0908999999999995</v>
      </c>
      <c r="L47" s="66">
        <v>6</v>
      </c>
      <c r="M47" s="63">
        <v>54.545499999999997</v>
      </c>
      <c r="N47" s="64">
        <v>0</v>
      </c>
      <c r="O47" s="63">
        <v>0</v>
      </c>
      <c r="P47" s="66">
        <v>0</v>
      </c>
      <c r="Q47" s="67">
        <v>0</v>
      </c>
      <c r="R47" s="74">
        <v>5</v>
      </c>
      <c r="S47" s="67">
        <v>45.454500000000003</v>
      </c>
      <c r="T47" s="62">
        <v>0</v>
      </c>
      <c r="U47" s="67">
        <v>0</v>
      </c>
      <c r="V47" s="81">
        <v>1</v>
      </c>
      <c r="W47" s="69">
        <v>9.0908999999999995</v>
      </c>
      <c r="X47" s="70">
        <v>308</v>
      </c>
      <c r="Y47" s="71">
        <v>100</v>
      </c>
    </row>
    <row r="48" spans="1:25" s="23" customFormat="1" ht="15" customHeight="1" x14ac:dyDescent="0.2">
      <c r="A48" s="21" t="s">
        <v>19</v>
      </c>
      <c r="B48" s="59" t="s">
        <v>60</v>
      </c>
      <c r="C48" s="38">
        <v>2597</v>
      </c>
      <c r="D48" s="46">
        <v>6</v>
      </c>
      <c r="E48" s="41">
        <v>0.23549999999999999</v>
      </c>
      <c r="F48" s="43">
        <v>4</v>
      </c>
      <c r="G48" s="41">
        <v>0.157</v>
      </c>
      <c r="H48" s="43">
        <v>87</v>
      </c>
      <c r="I48" s="41">
        <v>3.4144000000000001</v>
      </c>
      <c r="J48" s="42">
        <v>1528</v>
      </c>
      <c r="K48" s="41">
        <v>59.968600000000002</v>
      </c>
      <c r="L48" s="47">
        <v>834</v>
      </c>
      <c r="M48" s="41">
        <v>32.7316</v>
      </c>
      <c r="N48" s="42">
        <v>7</v>
      </c>
      <c r="O48" s="41">
        <v>0.2747</v>
      </c>
      <c r="P48" s="47">
        <v>82</v>
      </c>
      <c r="Q48" s="40">
        <v>3.21821</v>
      </c>
      <c r="R48" s="46">
        <v>607</v>
      </c>
      <c r="S48" s="40">
        <v>23.373100000000001</v>
      </c>
      <c r="T48" s="46">
        <v>49</v>
      </c>
      <c r="U48" s="40">
        <v>1.8868</v>
      </c>
      <c r="V48" s="82">
        <v>53</v>
      </c>
      <c r="W48" s="45">
        <v>2.0407999999999999</v>
      </c>
      <c r="X48" s="24">
        <v>1236</v>
      </c>
      <c r="Y48" s="25">
        <v>100</v>
      </c>
    </row>
    <row r="49" spans="1:25" s="23" customFormat="1" ht="15" customHeight="1" x14ac:dyDescent="0.2">
      <c r="A49" s="21" t="s">
        <v>19</v>
      </c>
      <c r="B49" s="72" t="s">
        <v>61</v>
      </c>
      <c r="C49" s="75">
        <v>55</v>
      </c>
      <c r="D49" s="74">
        <v>34</v>
      </c>
      <c r="E49" s="63">
        <v>61.818199999999997</v>
      </c>
      <c r="F49" s="64">
        <v>0</v>
      </c>
      <c r="G49" s="63">
        <v>0</v>
      </c>
      <c r="H49" s="65">
        <v>0</v>
      </c>
      <c r="I49" s="63">
        <v>0</v>
      </c>
      <c r="J49" s="65">
        <v>1</v>
      </c>
      <c r="K49" s="63">
        <v>1.8182</v>
      </c>
      <c r="L49" s="66">
        <v>17</v>
      </c>
      <c r="M49" s="63">
        <v>30.909099999999999</v>
      </c>
      <c r="N49" s="65">
        <v>0</v>
      </c>
      <c r="O49" s="63">
        <v>0</v>
      </c>
      <c r="P49" s="66">
        <v>3</v>
      </c>
      <c r="Q49" s="67">
        <v>5.4545500000000002</v>
      </c>
      <c r="R49" s="74">
        <v>15</v>
      </c>
      <c r="S49" s="67">
        <v>27.2727</v>
      </c>
      <c r="T49" s="62">
        <v>0</v>
      </c>
      <c r="U49" s="67">
        <v>0</v>
      </c>
      <c r="V49" s="81">
        <v>0</v>
      </c>
      <c r="W49" s="69">
        <v>0</v>
      </c>
      <c r="X49" s="70">
        <v>688</v>
      </c>
      <c r="Y49" s="71">
        <v>100</v>
      </c>
    </row>
    <row r="50" spans="1:25" s="23" customFormat="1" ht="15" customHeight="1" x14ac:dyDescent="0.2">
      <c r="A50" s="21" t="s">
        <v>19</v>
      </c>
      <c r="B50" s="59" t="s">
        <v>62</v>
      </c>
      <c r="C50" s="38">
        <v>5755</v>
      </c>
      <c r="D50" s="39">
        <v>11</v>
      </c>
      <c r="E50" s="41">
        <v>0.19520000000000001</v>
      </c>
      <c r="F50" s="43">
        <v>19</v>
      </c>
      <c r="G50" s="41">
        <v>0.3372</v>
      </c>
      <c r="H50" s="43">
        <v>301</v>
      </c>
      <c r="I50" s="41">
        <v>5.3426</v>
      </c>
      <c r="J50" s="42">
        <v>2819</v>
      </c>
      <c r="K50" s="41">
        <v>50.035499999999999</v>
      </c>
      <c r="L50" s="47">
        <v>2393</v>
      </c>
      <c r="M50" s="41">
        <v>42.474299999999999</v>
      </c>
      <c r="N50" s="42">
        <v>2</v>
      </c>
      <c r="O50" s="41">
        <v>3.5499999999999997E-2</v>
      </c>
      <c r="P50" s="47">
        <v>89</v>
      </c>
      <c r="Q50" s="40">
        <v>1.57969</v>
      </c>
      <c r="R50" s="39">
        <v>1434</v>
      </c>
      <c r="S50" s="40">
        <v>24.9175</v>
      </c>
      <c r="T50" s="39">
        <v>121</v>
      </c>
      <c r="U50" s="40">
        <v>2.1025</v>
      </c>
      <c r="V50" s="82">
        <v>125</v>
      </c>
      <c r="W50" s="45">
        <v>2.1720000000000002</v>
      </c>
      <c r="X50" s="24">
        <v>1818</v>
      </c>
      <c r="Y50" s="25">
        <v>100</v>
      </c>
    </row>
    <row r="51" spans="1:25" s="23" customFormat="1" ht="15" customHeight="1" x14ac:dyDescent="0.2">
      <c r="A51" s="21" t="s">
        <v>19</v>
      </c>
      <c r="B51" s="72" t="s">
        <v>63</v>
      </c>
      <c r="C51" s="61">
        <v>10836</v>
      </c>
      <c r="D51" s="62">
        <v>39</v>
      </c>
      <c r="E51" s="63">
        <v>0.38819999999999999</v>
      </c>
      <c r="F51" s="64">
        <v>86</v>
      </c>
      <c r="G51" s="63">
        <v>0.85599999999999998</v>
      </c>
      <c r="H51" s="64">
        <v>5453</v>
      </c>
      <c r="I51" s="63">
        <v>54.274900000000002</v>
      </c>
      <c r="J51" s="65">
        <v>2267</v>
      </c>
      <c r="K51" s="63">
        <v>22.5639</v>
      </c>
      <c r="L51" s="66">
        <v>1981</v>
      </c>
      <c r="M51" s="63">
        <v>19.717300000000002</v>
      </c>
      <c r="N51" s="65">
        <v>9</v>
      </c>
      <c r="O51" s="63">
        <v>8.9599999999999999E-2</v>
      </c>
      <c r="P51" s="66">
        <v>212</v>
      </c>
      <c r="Q51" s="67">
        <v>2.11008</v>
      </c>
      <c r="R51" s="62">
        <v>2377</v>
      </c>
      <c r="S51" s="67">
        <v>21.9361</v>
      </c>
      <c r="T51" s="62">
        <v>789</v>
      </c>
      <c r="U51" s="67">
        <v>7.2812999999999999</v>
      </c>
      <c r="V51" s="81">
        <v>1214</v>
      </c>
      <c r="W51" s="69">
        <v>11.2034</v>
      </c>
      <c r="X51" s="70">
        <v>8616</v>
      </c>
      <c r="Y51" s="71">
        <v>100</v>
      </c>
    </row>
    <row r="52" spans="1:25" s="23" customFormat="1" ht="15" customHeight="1" x14ac:dyDescent="0.2">
      <c r="A52" s="21" t="s">
        <v>19</v>
      </c>
      <c r="B52" s="59" t="s">
        <v>64</v>
      </c>
      <c r="C52" s="38">
        <v>288</v>
      </c>
      <c r="D52" s="39">
        <v>10</v>
      </c>
      <c r="E52" s="41">
        <v>3.4843000000000002</v>
      </c>
      <c r="F52" s="42">
        <v>2</v>
      </c>
      <c r="G52" s="41">
        <v>0.69689999999999996</v>
      </c>
      <c r="H52" s="43">
        <v>80</v>
      </c>
      <c r="I52" s="41">
        <v>27.874600000000001</v>
      </c>
      <c r="J52" s="42">
        <v>18</v>
      </c>
      <c r="K52" s="41">
        <v>6.2717999999999998</v>
      </c>
      <c r="L52" s="44">
        <v>161</v>
      </c>
      <c r="M52" s="41">
        <v>56.0976</v>
      </c>
      <c r="N52" s="42">
        <v>9</v>
      </c>
      <c r="O52" s="41">
        <v>3.1358999999999999</v>
      </c>
      <c r="P52" s="44">
        <v>7</v>
      </c>
      <c r="Q52" s="40">
        <v>2.4390200000000002</v>
      </c>
      <c r="R52" s="39">
        <v>78</v>
      </c>
      <c r="S52" s="40">
        <v>27.083300000000001</v>
      </c>
      <c r="T52" s="46">
        <v>1</v>
      </c>
      <c r="U52" s="40">
        <v>0.34720000000000001</v>
      </c>
      <c r="V52" s="82">
        <v>25</v>
      </c>
      <c r="W52" s="45">
        <v>8.6806000000000001</v>
      </c>
      <c r="X52" s="24">
        <v>1009</v>
      </c>
      <c r="Y52" s="25">
        <v>100</v>
      </c>
    </row>
    <row r="53" spans="1:25" s="23" customFormat="1" ht="15" customHeight="1" x14ac:dyDescent="0.2">
      <c r="A53" s="21" t="s">
        <v>19</v>
      </c>
      <c r="B53" s="72" t="s">
        <v>65</v>
      </c>
      <c r="C53" s="75">
        <v>65</v>
      </c>
      <c r="D53" s="74">
        <v>0</v>
      </c>
      <c r="E53" s="63">
        <v>0</v>
      </c>
      <c r="F53" s="64">
        <v>1</v>
      </c>
      <c r="G53" s="63">
        <v>1.6129</v>
      </c>
      <c r="H53" s="65">
        <v>1</v>
      </c>
      <c r="I53" s="63">
        <v>1.6129</v>
      </c>
      <c r="J53" s="65">
        <v>1</v>
      </c>
      <c r="K53" s="63">
        <v>1.6129</v>
      </c>
      <c r="L53" s="66">
        <v>59</v>
      </c>
      <c r="M53" s="63">
        <v>95.161299999999997</v>
      </c>
      <c r="N53" s="65">
        <v>0</v>
      </c>
      <c r="O53" s="63">
        <v>0</v>
      </c>
      <c r="P53" s="66">
        <v>0</v>
      </c>
      <c r="Q53" s="67">
        <v>0</v>
      </c>
      <c r="R53" s="74">
        <v>30</v>
      </c>
      <c r="S53" s="67">
        <v>46.153799999999997</v>
      </c>
      <c r="T53" s="74">
        <v>3</v>
      </c>
      <c r="U53" s="67">
        <v>4.6154000000000002</v>
      </c>
      <c r="V53" s="81">
        <v>6</v>
      </c>
      <c r="W53" s="69">
        <v>9.2308000000000003</v>
      </c>
      <c r="X53" s="70">
        <v>306</v>
      </c>
      <c r="Y53" s="71">
        <v>100</v>
      </c>
    </row>
    <row r="54" spans="1:25" s="23" customFormat="1" ht="15" customHeight="1" x14ac:dyDescent="0.2">
      <c r="A54" s="21" t="s">
        <v>19</v>
      </c>
      <c r="B54" s="59" t="s">
        <v>66</v>
      </c>
      <c r="C54" s="38">
        <v>724</v>
      </c>
      <c r="D54" s="39">
        <v>4</v>
      </c>
      <c r="E54" s="76">
        <v>0.56579999999999997</v>
      </c>
      <c r="F54" s="43">
        <v>1</v>
      </c>
      <c r="G54" s="41">
        <v>0.1414</v>
      </c>
      <c r="H54" s="43">
        <v>40</v>
      </c>
      <c r="I54" s="41">
        <v>5.6577000000000002</v>
      </c>
      <c r="J54" s="43">
        <v>265</v>
      </c>
      <c r="K54" s="41">
        <v>37.482300000000002</v>
      </c>
      <c r="L54" s="47">
        <v>368</v>
      </c>
      <c r="M54" s="41">
        <v>52.050899999999999</v>
      </c>
      <c r="N54" s="43">
        <v>0</v>
      </c>
      <c r="O54" s="41">
        <v>0</v>
      </c>
      <c r="P54" s="47">
        <v>29</v>
      </c>
      <c r="Q54" s="40">
        <v>4.1018400000000002</v>
      </c>
      <c r="R54" s="39">
        <v>195</v>
      </c>
      <c r="S54" s="40">
        <v>26.933700000000002</v>
      </c>
      <c r="T54" s="46">
        <v>17</v>
      </c>
      <c r="U54" s="40">
        <v>2.3481000000000001</v>
      </c>
      <c r="V54" s="82">
        <v>16</v>
      </c>
      <c r="W54" s="45">
        <v>2.2099000000000002</v>
      </c>
      <c r="X54" s="24">
        <v>1971</v>
      </c>
      <c r="Y54" s="25">
        <v>100</v>
      </c>
    </row>
    <row r="55" spans="1:25" s="23" customFormat="1" ht="15" customHeight="1" x14ac:dyDescent="0.2">
      <c r="A55" s="21" t="s">
        <v>19</v>
      </c>
      <c r="B55" s="72" t="s">
        <v>67</v>
      </c>
      <c r="C55" s="61">
        <v>3661</v>
      </c>
      <c r="D55" s="62">
        <v>54</v>
      </c>
      <c r="E55" s="63">
        <v>1.5566</v>
      </c>
      <c r="F55" s="65">
        <v>117</v>
      </c>
      <c r="G55" s="63">
        <v>3.3727</v>
      </c>
      <c r="H55" s="64">
        <v>682</v>
      </c>
      <c r="I55" s="63">
        <v>19.659800000000001</v>
      </c>
      <c r="J55" s="64">
        <v>177</v>
      </c>
      <c r="K55" s="63">
        <v>5.1022999999999996</v>
      </c>
      <c r="L55" s="73">
        <v>2095</v>
      </c>
      <c r="M55" s="63">
        <v>60.392000000000003</v>
      </c>
      <c r="N55" s="64">
        <v>29</v>
      </c>
      <c r="O55" s="63">
        <v>0.83599999999999997</v>
      </c>
      <c r="P55" s="73">
        <v>315</v>
      </c>
      <c r="Q55" s="67">
        <v>9.0804299999999998</v>
      </c>
      <c r="R55" s="62">
        <v>1053</v>
      </c>
      <c r="S55" s="67">
        <v>28.762599999999999</v>
      </c>
      <c r="T55" s="62">
        <v>192</v>
      </c>
      <c r="U55" s="67">
        <v>5.2445000000000004</v>
      </c>
      <c r="V55" s="81">
        <v>193</v>
      </c>
      <c r="W55" s="69">
        <v>5.2717999999999998</v>
      </c>
      <c r="X55" s="70">
        <v>2305</v>
      </c>
      <c r="Y55" s="71">
        <v>100</v>
      </c>
    </row>
    <row r="56" spans="1:25" s="23" customFormat="1" ht="15" customHeight="1" x14ac:dyDescent="0.2">
      <c r="A56" s="21" t="s">
        <v>19</v>
      </c>
      <c r="B56" s="59" t="s">
        <v>68</v>
      </c>
      <c r="C56" s="38">
        <v>498</v>
      </c>
      <c r="D56" s="46">
        <v>1</v>
      </c>
      <c r="E56" s="41">
        <v>0.20580000000000001</v>
      </c>
      <c r="F56" s="42">
        <v>1</v>
      </c>
      <c r="G56" s="41">
        <v>0.20580000000000001</v>
      </c>
      <c r="H56" s="43">
        <v>8</v>
      </c>
      <c r="I56" s="41">
        <v>1.6460999999999999</v>
      </c>
      <c r="J56" s="42">
        <v>48</v>
      </c>
      <c r="K56" s="41">
        <v>9.8765000000000001</v>
      </c>
      <c r="L56" s="44">
        <v>414</v>
      </c>
      <c r="M56" s="41">
        <v>85.185199999999995</v>
      </c>
      <c r="N56" s="42">
        <v>0</v>
      </c>
      <c r="O56" s="41">
        <v>0</v>
      </c>
      <c r="P56" s="44">
        <v>14</v>
      </c>
      <c r="Q56" s="40">
        <v>2.8806600000000002</v>
      </c>
      <c r="R56" s="46">
        <v>147</v>
      </c>
      <c r="S56" s="40">
        <v>29.5181</v>
      </c>
      <c r="T56" s="39">
        <v>12</v>
      </c>
      <c r="U56" s="40">
        <v>2.4096000000000002</v>
      </c>
      <c r="V56" s="82">
        <v>1</v>
      </c>
      <c r="W56" s="45">
        <v>0.20080000000000001</v>
      </c>
      <c r="X56" s="24">
        <v>720</v>
      </c>
      <c r="Y56" s="25">
        <v>100</v>
      </c>
    </row>
    <row r="57" spans="1:25" s="23" customFormat="1" ht="15" customHeight="1" x14ac:dyDescent="0.2">
      <c r="A57" s="21" t="s">
        <v>19</v>
      </c>
      <c r="B57" s="72" t="s">
        <v>69</v>
      </c>
      <c r="C57" s="61">
        <v>718</v>
      </c>
      <c r="D57" s="74">
        <v>9</v>
      </c>
      <c r="E57" s="63">
        <v>1.2623</v>
      </c>
      <c r="F57" s="64">
        <v>8</v>
      </c>
      <c r="G57" s="63">
        <v>1.1220000000000001</v>
      </c>
      <c r="H57" s="64">
        <v>84</v>
      </c>
      <c r="I57" s="63">
        <v>11.7812</v>
      </c>
      <c r="J57" s="64">
        <v>214</v>
      </c>
      <c r="K57" s="63">
        <v>30.013999999999999</v>
      </c>
      <c r="L57" s="73">
        <v>377</v>
      </c>
      <c r="M57" s="63">
        <v>52.8752</v>
      </c>
      <c r="N57" s="64">
        <v>0</v>
      </c>
      <c r="O57" s="63">
        <v>0</v>
      </c>
      <c r="P57" s="73">
        <v>21</v>
      </c>
      <c r="Q57" s="67">
        <v>2.9453</v>
      </c>
      <c r="R57" s="74">
        <v>194</v>
      </c>
      <c r="S57" s="67">
        <v>27.019500000000001</v>
      </c>
      <c r="T57" s="62">
        <v>5</v>
      </c>
      <c r="U57" s="67">
        <v>0.69640000000000002</v>
      </c>
      <c r="V57" s="81">
        <v>25</v>
      </c>
      <c r="W57" s="69">
        <v>3.4819</v>
      </c>
      <c r="X57" s="70">
        <v>2232</v>
      </c>
      <c r="Y57" s="71">
        <v>100</v>
      </c>
    </row>
    <row r="58" spans="1:25" s="23" customFormat="1" ht="15" customHeight="1" thickBot="1" x14ac:dyDescent="0.25">
      <c r="A58" s="21" t="s">
        <v>19</v>
      </c>
      <c r="B58" s="77" t="s">
        <v>70</v>
      </c>
      <c r="C58" s="49">
        <v>107</v>
      </c>
      <c r="D58" s="50">
        <v>4</v>
      </c>
      <c r="E58" s="53">
        <v>3.7383000000000002</v>
      </c>
      <c r="F58" s="54">
        <v>0</v>
      </c>
      <c r="G58" s="53">
        <v>0</v>
      </c>
      <c r="H58" s="54">
        <v>10</v>
      </c>
      <c r="I58" s="53">
        <v>9.3458000000000006</v>
      </c>
      <c r="J58" s="54">
        <v>2</v>
      </c>
      <c r="K58" s="53">
        <v>1.8692</v>
      </c>
      <c r="L58" s="78">
        <v>88</v>
      </c>
      <c r="M58" s="53">
        <v>82.242999999999995</v>
      </c>
      <c r="N58" s="54">
        <v>0</v>
      </c>
      <c r="O58" s="53">
        <v>0</v>
      </c>
      <c r="P58" s="78">
        <v>3</v>
      </c>
      <c r="Q58" s="51">
        <v>2.8037399999999999</v>
      </c>
      <c r="R58" s="50">
        <v>7</v>
      </c>
      <c r="S58" s="51">
        <v>6.5420999999999996</v>
      </c>
      <c r="T58" s="52">
        <v>0</v>
      </c>
      <c r="U58" s="51">
        <v>0</v>
      </c>
      <c r="V58" s="83">
        <v>1</v>
      </c>
      <c r="W58" s="55">
        <v>0.93459999999999999</v>
      </c>
      <c r="X58" s="26">
        <v>365</v>
      </c>
      <c r="Y58" s="27">
        <v>100</v>
      </c>
    </row>
    <row r="59" spans="1:25" s="23" customFormat="1" ht="15" customHeight="1" x14ac:dyDescent="0.2">
      <c r="A59" s="21"/>
      <c r="B59" s="28"/>
      <c r="C59" s="29"/>
      <c r="D59" s="29"/>
      <c r="E59" s="29"/>
      <c r="F59" s="29"/>
      <c r="G59" s="29"/>
      <c r="H59" s="29"/>
      <c r="I59" s="29"/>
      <c r="J59" s="29"/>
      <c r="K59" s="29"/>
      <c r="L59" s="29"/>
      <c r="M59" s="29"/>
      <c r="N59" s="29"/>
      <c r="O59" s="29"/>
      <c r="P59" s="29"/>
      <c r="Q59" s="29"/>
      <c r="R59" s="29"/>
      <c r="S59" s="29"/>
      <c r="T59" s="29"/>
      <c r="U59" s="29"/>
      <c r="V59" s="84"/>
      <c r="W59" s="22"/>
      <c r="X59" s="29"/>
      <c r="Y59" s="29"/>
    </row>
    <row r="60" spans="1:25" s="23" customFormat="1" ht="15" customHeight="1" x14ac:dyDescent="0.2">
      <c r="A60" s="21"/>
      <c r="B60" s="28" t="s">
        <v>71</v>
      </c>
      <c r="C60" s="30"/>
      <c r="D60" s="30"/>
      <c r="E60" s="30"/>
      <c r="F60" s="30"/>
      <c r="G60" s="30"/>
      <c r="H60" s="29"/>
      <c r="I60" s="29"/>
      <c r="J60" s="29"/>
      <c r="K60" s="29"/>
      <c r="L60" s="29"/>
      <c r="M60" s="29"/>
      <c r="N60" s="29"/>
      <c r="O60" s="29"/>
      <c r="P60" s="29"/>
      <c r="Q60" s="29"/>
      <c r="R60" s="29"/>
      <c r="S60" s="29"/>
      <c r="T60" s="29"/>
      <c r="U60" s="29"/>
      <c r="V60" s="84"/>
      <c r="W60" s="30"/>
      <c r="X60" s="29"/>
      <c r="Y60" s="29"/>
    </row>
    <row r="61" spans="1:25" s="23" customFormat="1" ht="15" customHeight="1" x14ac:dyDescent="0.2">
      <c r="A61" s="21"/>
      <c r="B61" s="31" t="s">
        <v>72</v>
      </c>
      <c r="C61" s="30"/>
      <c r="D61" s="30"/>
      <c r="E61" s="30"/>
      <c r="F61" s="30"/>
      <c r="G61" s="30"/>
      <c r="H61" s="29"/>
      <c r="I61" s="29"/>
      <c r="J61" s="29"/>
      <c r="K61" s="29"/>
      <c r="L61" s="29"/>
      <c r="M61" s="29"/>
      <c r="N61" s="29"/>
      <c r="O61" s="29"/>
      <c r="P61" s="29"/>
      <c r="Q61" s="29"/>
      <c r="R61" s="29"/>
      <c r="S61" s="29"/>
      <c r="T61" s="29"/>
      <c r="U61" s="29"/>
      <c r="V61" s="84"/>
      <c r="W61" s="30"/>
      <c r="X61" s="29"/>
      <c r="Y61" s="29"/>
    </row>
    <row r="62" spans="1:25" s="23" customFormat="1" ht="15" customHeight="1" x14ac:dyDescent="0.2">
      <c r="A62" s="21"/>
      <c r="B62" s="31" t="s">
        <v>73</v>
      </c>
      <c r="C62" s="30"/>
      <c r="D62" s="30"/>
      <c r="E62" s="30"/>
      <c r="F62" s="30"/>
      <c r="G62" s="30"/>
      <c r="H62" s="29"/>
      <c r="I62" s="29"/>
      <c r="J62" s="29"/>
      <c r="K62" s="29"/>
      <c r="L62" s="29"/>
      <c r="M62" s="29"/>
      <c r="N62" s="29"/>
      <c r="O62" s="29"/>
      <c r="P62" s="29"/>
      <c r="Q62" s="29"/>
      <c r="R62" s="29"/>
      <c r="S62" s="29"/>
      <c r="T62" s="29"/>
      <c r="U62" s="29"/>
      <c r="V62" s="84"/>
      <c r="W62" s="30"/>
      <c r="X62" s="29"/>
      <c r="Y62" s="29"/>
    </row>
    <row r="63" spans="1:25" s="23" customFormat="1" ht="15" customHeight="1" x14ac:dyDescent="0.2">
      <c r="A63" s="21"/>
      <c r="B63" s="31" t="str">
        <f>CONCATENATE("NOTE: Table reads (for US Totals):  Of all ", C68," public school male students with and without disabilities who received ", LOWER(A7), ", ",D68," (",TEXT(U7,"0.0"),"%) were served solely under Section 504 and ", F68," (",TEXT(S7,"0.0"),"%) were served under IDEA.")</f>
        <v>NOTE: Table reads (for US Totals):  Of all 74,051 public school male students with and without disabilities who received expulsions with and without educational services, 2,382 (3.2%) were served solely under Section 504 and 17,637 (23.8%) were served under IDEA.</v>
      </c>
      <c r="C63" s="30"/>
      <c r="D63" s="30"/>
      <c r="E63" s="30"/>
      <c r="F63" s="30"/>
      <c r="G63" s="30"/>
      <c r="H63" s="29"/>
      <c r="I63" s="29"/>
      <c r="J63" s="29"/>
      <c r="K63" s="29"/>
      <c r="L63" s="29"/>
      <c r="M63" s="29"/>
      <c r="N63" s="29"/>
      <c r="O63" s="29"/>
      <c r="P63" s="29"/>
      <c r="Q63" s="29"/>
      <c r="R63" s="29"/>
      <c r="S63" s="29"/>
      <c r="T63" s="29"/>
      <c r="U63" s="29"/>
      <c r="V63" s="84"/>
      <c r="W63" s="22"/>
      <c r="X63" s="29"/>
      <c r="Y63" s="29"/>
    </row>
    <row r="64" spans="1:25" s="23" customFormat="1" ht="15" customHeight="1" x14ac:dyDescent="0.2">
      <c r="A64" s="21"/>
      <c r="B64" s="31" t="str">
        <f>CONCATENATE("            Table reads (for US Race/Ethnicity):  Of all ",TEXT(A3,"#,##0")," public school male students without and with disabilities served under IDEA who received ",LOWER(A7), ", ",TEXT(D7,"#,##0")," (",TEXT(E7,"0.0"),"%) were American Indian or Alaska Native.")</f>
        <v xml:space="preserve">            Table reads (for US Race/Ethnicity):  Of all 71,669 public school male students without and with disabilities served under IDEA who received expulsions with and without educational services, 1,112 (1.6%) were American Indian or Alaska Native.</v>
      </c>
      <c r="C64" s="30"/>
      <c r="D64" s="30"/>
      <c r="E64" s="30"/>
      <c r="F64" s="30"/>
      <c r="G64" s="30"/>
      <c r="H64" s="29"/>
      <c r="I64" s="29"/>
      <c r="J64" s="29"/>
      <c r="K64" s="29"/>
      <c r="L64" s="29"/>
      <c r="M64" s="29"/>
      <c r="N64" s="29"/>
      <c r="O64" s="29"/>
      <c r="P64" s="29"/>
      <c r="Q64" s="29"/>
      <c r="R64" s="29"/>
      <c r="S64" s="29"/>
      <c r="T64" s="29"/>
      <c r="U64" s="29"/>
      <c r="V64" s="84"/>
      <c r="W64" s="30"/>
      <c r="X64" s="29"/>
      <c r="Y64" s="29"/>
    </row>
    <row r="65" spans="1:26" s="23" customFormat="1" ht="15" customHeight="1" x14ac:dyDescent="0.2">
      <c r="A65" s="21"/>
      <c r="B65" s="89" t="s">
        <v>74</v>
      </c>
      <c r="C65" s="89"/>
      <c r="D65" s="89"/>
      <c r="E65" s="89"/>
      <c r="F65" s="89"/>
      <c r="G65" s="89"/>
      <c r="H65" s="89"/>
      <c r="I65" s="89"/>
      <c r="J65" s="89"/>
      <c r="K65" s="89"/>
      <c r="L65" s="89"/>
      <c r="M65" s="89"/>
      <c r="N65" s="89"/>
      <c r="O65" s="89"/>
      <c r="P65" s="89"/>
      <c r="Q65" s="89"/>
      <c r="R65" s="89"/>
      <c r="S65" s="89"/>
      <c r="T65" s="89"/>
      <c r="U65" s="89"/>
      <c r="V65" s="89"/>
      <c r="W65" s="89"/>
      <c r="X65" s="29"/>
      <c r="Y65" s="29"/>
    </row>
    <row r="66" spans="1:26" s="34" customFormat="1" ht="14.1" customHeight="1" x14ac:dyDescent="0.2">
      <c r="A66" s="37"/>
      <c r="B66" s="89" t="s">
        <v>75</v>
      </c>
      <c r="C66" s="89"/>
      <c r="D66" s="89"/>
      <c r="E66" s="89"/>
      <c r="F66" s="89"/>
      <c r="G66" s="89"/>
      <c r="H66" s="89"/>
      <c r="I66" s="89"/>
      <c r="J66" s="89"/>
      <c r="K66" s="89"/>
      <c r="L66" s="89"/>
      <c r="M66" s="89"/>
      <c r="N66" s="89"/>
      <c r="O66" s="89"/>
      <c r="P66" s="89"/>
      <c r="Q66" s="89"/>
      <c r="R66" s="89"/>
      <c r="S66" s="89"/>
      <c r="T66" s="89"/>
      <c r="U66" s="89"/>
      <c r="V66" s="89"/>
      <c r="W66" s="89"/>
      <c r="X66" s="33"/>
      <c r="Y66" s="32"/>
    </row>
    <row r="67" spans="1:26" ht="15" customHeight="1" x14ac:dyDescent="0.2"/>
    <row r="68" spans="1:26" x14ac:dyDescent="0.2">
      <c r="B68" s="56"/>
      <c r="C68" s="57" t="str">
        <f>IF(ISTEXT(C7),LEFT(C7,3),TEXT(C7,"#,##0"))</f>
        <v>74,051</v>
      </c>
      <c r="D68" s="57" t="str">
        <f>IF(ISTEXT(T7),LEFT(T7,3),TEXT(T7,"#,##0"))</f>
        <v>2,382</v>
      </c>
      <c r="E68" s="57"/>
      <c r="F68" s="57" t="str">
        <f>IF(ISTEXT(R7),LEFT(R7,3),TEXT(R7,"#,##0"))</f>
        <v>17,637</v>
      </c>
      <c r="G68" s="57"/>
      <c r="H68" s="57" t="str">
        <f>IF(ISTEXT(D7),LEFT(D7,3),TEXT(D7,"#,##0"))</f>
        <v>1,112</v>
      </c>
      <c r="I68" s="4"/>
      <c r="J68" s="4"/>
      <c r="K68" s="4"/>
      <c r="L68" s="4"/>
      <c r="M68" s="4"/>
      <c r="N68" s="4"/>
      <c r="O68" s="4"/>
      <c r="P68" s="4"/>
      <c r="Q68" s="4"/>
      <c r="R68" s="4"/>
      <c r="S68" s="4"/>
      <c r="T68" s="4"/>
      <c r="U68" s="4"/>
      <c r="V68" s="85"/>
      <c r="W68" s="58"/>
    </row>
    <row r="69" spans="1:26" s="36" customFormat="1" ht="15" customHeight="1" x14ac:dyDescent="0.2">
      <c r="B69" s="5"/>
      <c r="C69" s="5"/>
      <c r="D69" s="5"/>
      <c r="E69" s="5"/>
      <c r="F69" s="5"/>
      <c r="G69" s="5"/>
      <c r="H69" s="5"/>
      <c r="I69" s="5"/>
      <c r="J69" s="5"/>
      <c r="K69" s="5"/>
      <c r="L69" s="5"/>
      <c r="M69" s="5"/>
      <c r="N69" s="5"/>
      <c r="O69" s="5"/>
      <c r="P69" s="5"/>
      <c r="Q69" s="5"/>
      <c r="R69" s="5"/>
      <c r="S69" s="5"/>
      <c r="T69" s="5"/>
      <c r="U69" s="5"/>
      <c r="V69" s="86"/>
      <c r="X69" s="4"/>
      <c r="Y69" s="4"/>
      <c r="Z69" s="58"/>
    </row>
  </sheetData>
  <sortState ref="B8:Y58">
    <sortCondition ref="B8:B58"/>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2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2.7109375" style="35" customWidth="1"/>
    <col min="2" max="2" width="19" style="5" customWidth="1"/>
    <col min="3" max="21" width="13.140625" style="5" customWidth="1"/>
    <col min="22" max="22" width="13.140625" style="86" customWidth="1"/>
    <col min="23" max="23" width="13.140625" style="36" customWidth="1"/>
    <col min="24" max="25" width="13.140625" style="5" customWidth="1"/>
    <col min="26" max="16384" width="10.140625" style="37"/>
  </cols>
  <sheetData>
    <row r="1" spans="1:25" s="5" customFormat="1" ht="15" customHeight="1" x14ac:dyDescent="0.2">
      <c r="A1" s="1"/>
      <c r="B1" s="2"/>
      <c r="C1" s="3"/>
      <c r="D1" s="3"/>
      <c r="E1" s="3"/>
      <c r="F1" s="3"/>
      <c r="G1" s="3"/>
      <c r="H1" s="3"/>
      <c r="I1" s="3"/>
      <c r="J1" s="3"/>
      <c r="K1" s="3"/>
      <c r="L1" s="3"/>
      <c r="M1" s="3"/>
      <c r="N1" s="3"/>
      <c r="O1" s="3"/>
      <c r="P1" s="3"/>
      <c r="Q1" s="3"/>
      <c r="R1" s="3"/>
      <c r="S1" s="3"/>
      <c r="T1" s="3"/>
      <c r="U1" s="3"/>
      <c r="V1" s="79"/>
      <c r="W1" s="4"/>
      <c r="X1" s="3"/>
      <c r="Y1" s="3"/>
    </row>
    <row r="2" spans="1:25" s="7" customFormat="1" ht="15" customHeight="1" x14ac:dyDescent="0.25">
      <c r="A2" s="6"/>
      <c r="B2" s="94" t="str">
        <f>CONCATENATE("Number and percentage of public school female students with and without disabilities receiving ",LOWER(A7), " by race/ethnicity, disability status, and English proficiency, by state: School Year 2015-16")</f>
        <v>Number and percentage of public school female students with and without disabilities receiving expulsions with and without educational services by race/ethnicity, disability status, and English proficiency, by state: School Year 2015-16</v>
      </c>
      <c r="C2" s="94"/>
      <c r="D2" s="94"/>
      <c r="E2" s="94"/>
      <c r="F2" s="94"/>
      <c r="G2" s="94"/>
      <c r="H2" s="94"/>
      <c r="I2" s="94"/>
      <c r="J2" s="94"/>
      <c r="K2" s="94"/>
      <c r="L2" s="94"/>
      <c r="M2" s="94"/>
      <c r="N2" s="94"/>
      <c r="O2" s="94"/>
      <c r="P2" s="94"/>
      <c r="Q2" s="94"/>
      <c r="R2" s="94"/>
      <c r="S2" s="94"/>
      <c r="T2" s="94"/>
      <c r="U2" s="94"/>
      <c r="V2" s="94"/>
      <c r="W2" s="94"/>
    </row>
    <row r="3" spans="1:25" s="5" customFormat="1" ht="15" customHeight="1" thickBot="1" x14ac:dyDescent="0.3">
      <c r="A3" s="87">
        <f>C7-T7</f>
        <v>26443</v>
      </c>
      <c r="B3" s="8"/>
      <c r="C3" s="9"/>
      <c r="D3" s="9"/>
      <c r="E3" s="9"/>
      <c r="F3" s="9"/>
      <c r="G3" s="9"/>
      <c r="H3" s="9"/>
      <c r="I3" s="9"/>
      <c r="J3" s="9"/>
      <c r="K3" s="9"/>
      <c r="L3" s="9"/>
      <c r="M3" s="9"/>
      <c r="N3" s="9"/>
      <c r="O3" s="9"/>
      <c r="P3" s="9"/>
      <c r="Q3" s="9"/>
      <c r="R3" s="9"/>
      <c r="S3" s="9"/>
      <c r="T3" s="9"/>
      <c r="U3" s="9"/>
      <c r="V3" s="80"/>
      <c r="W3" s="4"/>
      <c r="X3" s="9"/>
      <c r="Y3" s="9"/>
    </row>
    <row r="4" spans="1:25" s="11" customFormat="1" ht="24.95" customHeight="1" x14ac:dyDescent="0.2">
      <c r="A4" s="10"/>
      <c r="B4" s="97" t="s">
        <v>0</v>
      </c>
      <c r="C4" s="99" t="s">
        <v>1</v>
      </c>
      <c r="D4" s="112" t="s">
        <v>86</v>
      </c>
      <c r="E4" s="113"/>
      <c r="F4" s="113"/>
      <c r="G4" s="113"/>
      <c r="H4" s="113"/>
      <c r="I4" s="113"/>
      <c r="J4" s="113"/>
      <c r="K4" s="113"/>
      <c r="L4" s="113"/>
      <c r="M4" s="113"/>
      <c r="N4" s="113"/>
      <c r="O4" s="113"/>
      <c r="P4" s="113"/>
      <c r="Q4" s="114"/>
      <c r="R4" s="101" t="s">
        <v>2</v>
      </c>
      <c r="S4" s="102"/>
      <c r="T4" s="101" t="s">
        <v>3</v>
      </c>
      <c r="U4" s="102"/>
      <c r="V4" s="101" t="s">
        <v>4</v>
      </c>
      <c r="W4" s="102"/>
      <c r="X4" s="95" t="s">
        <v>5</v>
      </c>
      <c r="Y4" s="105" t="s">
        <v>6</v>
      </c>
    </row>
    <row r="5" spans="1:25" s="11" customFormat="1" ht="24.95" customHeight="1" x14ac:dyDescent="0.2">
      <c r="A5" s="10"/>
      <c r="B5" s="98"/>
      <c r="C5" s="100"/>
      <c r="D5" s="107" t="s">
        <v>7</v>
      </c>
      <c r="E5" s="108"/>
      <c r="F5" s="109" t="s">
        <v>8</v>
      </c>
      <c r="G5" s="108"/>
      <c r="H5" s="110" t="s">
        <v>9</v>
      </c>
      <c r="I5" s="108"/>
      <c r="J5" s="110" t="s">
        <v>10</v>
      </c>
      <c r="K5" s="108"/>
      <c r="L5" s="110" t="s">
        <v>11</v>
      </c>
      <c r="M5" s="108"/>
      <c r="N5" s="110" t="s">
        <v>12</v>
      </c>
      <c r="O5" s="108"/>
      <c r="P5" s="110" t="s">
        <v>13</v>
      </c>
      <c r="Q5" s="111"/>
      <c r="R5" s="103"/>
      <c r="S5" s="104"/>
      <c r="T5" s="103"/>
      <c r="U5" s="104"/>
      <c r="V5" s="103"/>
      <c r="W5" s="104"/>
      <c r="X5" s="96"/>
      <c r="Y5" s="106"/>
    </row>
    <row r="6" spans="1:25" s="11" customFormat="1" ht="15" customHeight="1" thickBot="1" x14ac:dyDescent="0.25">
      <c r="A6" s="10"/>
      <c r="B6" s="12"/>
      <c r="C6" s="13"/>
      <c r="D6" s="14" t="s">
        <v>14</v>
      </c>
      <c r="E6" s="16" t="s">
        <v>15</v>
      </c>
      <c r="F6" s="17" t="s">
        <v>14</v>
      </c>
      <c r="G6" s="16" t="s">
        <v>15</v>
      </c>
      <c r="H6" s="17" t="s">
        <v>14</v>
      </c>
      <c r="I6" s="16" t="s">
        <v>15</v>
      </c>
      <c r="J6" s="17" t="s">
        <v>14</v>
      </c>
      <c r="K6" s="16" t="s">
        <v>15</v>
      </c>
      <c r="L6" s="17" t="s">
        <v>14</v>
      </c>
      <c r="M6" s="16" t="s">
        <v>15</v>
      </c>
      <c r="N6" s="17" t="s">
        <v>14</v>
      </c>
      <c r="O6" s="16" t="s">
        <v>15</v>
      </c>
      <c r="P6" s="17" t="s">
        <v>14</v>
      </c>
      <c r="Q6" s="18" t="s">
        <v>15</v>
      </c>
      <c r="R6" s="14" t="s">
        <v>14</v>
      </c>
      <c r="S6" s="15" t="s">
        <v>16</v>
      </c>
      <c r="T6" s="14" t="s">
        <v>14</v>
      </c>
      <c r="U6" s="15" t="s">
        <v>16</v>
      </c>
      <c r="V6" s="17" t="s">
        <v>14</v>
      </c>
      <c r="W6" s="15" t="s">
        <v>16</v>
      </c>
      <c r="X6" s="19"/>
      <c r="Y6" s="20"/>
    </row>
    <row r="7" spans="1:25" s="23" customFormat="1" ht="15" customHeight="1" x14ac:dyDescent="0.2">
      <c r="A7" s="21" t="s">
        <v>17</v>
      </c>
      <c r="B7" s="60" t="s">
        <v>18</v>
      </c>
      <c r="C7" s="61">
        <v>27110</v>
      </c>
      <c r="D7" s="68">
        <v>474</v>
      </c>
      <c r="E7" s="63">
        <v>1.7925</v>
      </c>
      <c r="F7" s="64">
        <v>219</v>
      </c>
      <c r="G7" s="63">
        <v>0.82820000000000005</v>
      </c>
      <c r="H7" s="64">
        <v>5258</v>
      </c>
      <c r="I7" s="63">
        <v>19.8843</v>
      </c>
      <c r="J7" s="65">
        <v>10294</v>
      </c>
      <c r="K7" s="63">
        <v>38.929000000000002</v>
      </c>
      <c r="L7" s="66">
        <v>9057</v>
      </c>
      <c r="M7" s="63">
        <v>34.250999999999998</v>
      </c>
      <c r="N7" s="65">
        <v>99</v>
      </c>
      <c r="O7" s="63">
        <v>0.37440000000000001</v>
      </c>
      <c r="P7" s="66">
        <v>1042</v>
      </c>
      <c r="Q7" s="67">
        <v>3.9405999999999999</v>
      </c>
      <c r="R7" s="68">
        <v>4212</v>
      </c>
      <c r="S7" s="67">
        <v>15.5367</v>
      </c>
      <c r="T7" s="62">
        <v>667</v>
      </c>
      <c r="U7" s="67">
        <v>2.4603000000000002</v>
      </c>
      <c r="V7" s="81">
        <v>1168</v>
      </c>
      <c r="W7" s="69">
        <v>4.3083999999999998</v>
      </c>
      <c r="X7" s="70">
        <v>96360</v>
      </c>
      <c r="Y7" s="71">
        <v>99.984999999999999</v>
      </c>
    </row>
    <row r="8" spans="1:25" s="23" customFormat="1" ht="15" customHeight="1" x14ac:dyDescent="0.2">
      <c r="A8" s="21" t="s">
        <v>19</v>
      </c>
      <c r="B8" s="59" t="s">
        <v>20</v>
      </c>
      <c r="C8" s="38">
        <v>855</v>
      </c>
      <c r="D8" s="39">
        <v>3</v>
      </c>
      <c r="E8" s="41">
        <v>0.35460000000000003</v>
      </c>
      <c r="F8" s="43">
        <v>2</v>
      </c>
      <c r="G8" s="41">
        <v>0.23641000000000001</v>
      </c>
      <c r="H8" s="43">
        <v>23</v>
      </c>
      <c r="I8" s="41">
        <v>2.7187000000000001</v>
      </c>
      <c r="J8" s="43">
        <v>545</v>
      </c>
      <c r="K8" s="41">
        <v>64.4208</v>
      </c>
      <c r="L8" s="47">
        <v>262</v>
      </c>
      <c r="M8" s="41">
        <v>30.9693</v>
      </c>
      <c r="N8" s="43">
        <v>4</v>
      </c>
      <c r="O8" s="41">
        <v>0.4728</v>
      </c>
      <c r="P8" s="47">
        <v>7</v>
      </c>
      <c r="Q8" s="40">
        <v>0.82740000000000002</v>
      </c>
      <c r="R8" s="39">
        <v>111</v>
      </c>
      <c r="S8" s="40">
        <v>12.9825</v>
      </c>
      <c r="T8" s="39">
        <v>9</v>
      </c>
      <c r="U8" s="40">
        <v>1.0526</v>
      </c>
      <c r="V8" s="82">
        <v>9</v>
      </c>
      <c r="W8" s="45">
        <v>1.0526</v>
      </c>
      <c r="X8" s="24">
        <v>1400</v>
      </c>
      <c r="Y8" s="25">
        <v>100</v>
      </c>
    </row>
    <row r="9" spans="1:25" s="23" customFormat="1" ht="15" customHeight="1" x14ac:dyDescent="0.2">
      <c r="A9" s="21" t="s">
        <v>19</v>
      </c>
      <c r="B9" s="72" t="s">
        <v>21</v>
      </c>
      <c r="C9" s="61">
        <v>3</v>
      </c>
      <c r="D9" s="74">
        <v>1</v>
      </c>
      <c r="E9" s="63">
        <v>33.333300000000001</v>
      </c>
      <c r="F9" s="65">
        <v>0</v>
      </c>
      <c r="G9" s="63">
        <v>0</v>
      </c>
      <c r="H9" s="65">
        <v>0</v>
      </c>
      <c r="I9" s="63">
        <v>0</v>
      </c>
      <c r="J9" s="64">
        <v>0</v>
      </c>
      <c r="K9" s="63">
        <v>0</v>
      </c>
      <c r="L9" s="73">
        <v>1</v>
      </c>
      <c r="M9" s="63">
        <v>33.333300000000001</v>
      </c>
      <c r="N9" s="64">
        <v>1</v>
      </c>
      <c r="O9" s="63">
        <v>33.333300000000001</v>
      </c>
      <c r="P9" s="73">
        <v>0</v>
      </c>
      <c r="Q9" s="67">
        <v>0</v>
      </c>
      <c r="R9" s="74">
        <v>0</v>
      </c>
      <c r="S9" s="67">
        <v>0</v>
      </c>
      <c r="T9" s="62">
        <v>0</v>
      </c>
      <c r="U9" s="67">
        <v>0</v>
      </c>
      <c r="V9" s="81">
        <v>0</v>
      </c>
      <c r="W9" s="69">
        <v>0</v>
      </c>
      <c r="X9" s="70">
        <v>503</v>
      </c>
      <c r="Y9" s="71">
        <v>100</v>
      </c>
    </row>
    <row r="10" spans="1:25" s="23" customFormat="1" ht="15" customHeight="1" x14ac:dyDescent="0.2">
      <c r="A10" s="21" t="s">
        <v>19</v>
      </c>
      <c r="B10" s="59" t="s">
        <v>22</v>
      </c>
      <c r="C10" s="38">
        <v>108</v>
      </c>
      <c r="D10" s="46">
        <v>15</v>
      </c>
      <c r="E10" s="41">
        <v>14.018700000000001</v>
      </c>
      <c r="F10" s="43">
        <v>2</v>
      </c>
      <c r="G10" s="41">
        <v>1.8691599999999999</v>
      </c>
      <c r="H10" s="42">
        <v>30</v>
      </c>
      <c r="I10" s="41">
        <v>28.037400000000002</v>
      </c>
      <c r="J10" s="42">
        <v>12</v>
      </c>
      <c r="K10" s="41">
        <v>11.215</v>
      </c>
      <c r="L10" s="44">
        <v>41</v>
      </c>
      <c r="M10" s="41">
        <v>38.317799999999998</v>
      </c>
      <c r="N10" s="42">
        <v>1</v>
      </c>
      <c r="O10" s="41">
        <v>0.93459999999999999</v>
      </c>
      <c r="P10" s="44">
        <v>6</v>
      </c>
      <c r="Q10" s="40">
        <v>5.6074999999999999</v>
      </c>
      <c r="R10" s="46">
        <v>9</v>
      </c>
      <c r="S10" s="40">
        <v>8.3332999999999995</v>
      </c>
      <c r="T10" s="46">
        <v>1</v>
      </c>
      <c r="U10" s="40">
        <v>0.92589999999999995</v>
      </c>
      <c r="V10" s="82">
        <v>0</v>
      </c>
      <c r="W10" s="45">
        <v>0</v>
      </c>
      <c r="X10" s="24">
        <v>1977</v>
      </c>
      <c r="Y10" s="25">
        <v>100</v>
      </c>
    </row>
    <row r="11" spans="1:25" s="23" customFormat="1" ht="15" customHeight="1" x14ac:dyDescent="0.2">
      <c r="A11" s="21" t="s">
        <v>19</v>
      </c>
      <c r="B11" s="72" t="s">
        <v>23</v>
      </c>
      <c r="C11" s="61">
        <v>223</v>
      </c>
      <c r="D11" s="74">
        <v>2</v>
      </c>
      <c r="E11" s="63">
        <v>0.90090000000000003</v>
      </c>
      <c r="F11" s="64">
        <v>0</v>
      </c>
      <c r="G11" s="63">
        <v>0</v>
      </c>
      <c r="H11" s="64">
        <v>12</v>
      </c>
      <c r="I11" s="63">
        <v>5.4054000000000002</v>
      </c>
      <c r="J11" s="64">
        <v>111</v>
      </c>
      <c r="K11" s="63">
        <v>50</v>
      </c>
      <c r="L11" s="73">
        <v>92</v>
      </c>
      <c r="M11" s="63">
        <v>41.441400000000002</v>
      </c>
      <c r="N11" s="64">
        <v>1</v>
      </c>
      <c r="O11" s="63">
        <v>0.45050000000000001</v>
      </c>
      <c r="P11" s="73">
        <v>4</v>
      </c>
      <c r="Q11" s="67">
        <v>1.8018000000000001</v>
      </c>
      <c r="R11" s="74">
        <v>20</v>
      </c>
      <c r="S11" s="67">
        <v>8.9686000000000003</v>
      </c>
      <c r="T11" s="62">
        <v>1</v>
      </c>
      <c r="U11" s="67">
        <v>0.44840000000000002</v>
      </c>
      <c r="V11" s="81">
        <v>10</v>
      </c>
      <c r="W11" s="69">
        <v>4.4843000000000002</v>
      </c>
      <c r="X11" s="70">
        <v>1092</v>
      </c>
      <c r="Y11" s="71">
        <v>100</v>
      </c>
    </row>
    <row r="12" spans="1:25" s="23" customFormat="1" ht="15" customHeight="1" x14ac:dyDescent="0.2">
      <c r="A12" s="21" t="s">
        <v>19</v>
      </c>
      <c r="B12" s="59" t="s">
        <v>24</v>
      </c>
      <c r="C12" s="38">
        <v>2253</v>
      </c>
      <c r="D12" s="46">
        <v>64</v>
      </c>
      <c r="E12" s="41">
        <v>2.8673999999999999</v>
      </c>
      <c r="F12" s="43">
        <v>48</v>
      </c>
      <c r="G12" s="41">
        <v>2.1505399999999999</v>
      </c>
      <c r="H12" s="43">
        <v>1060</v>
      </c>
      <c r="I12" s="41">
        <v>47.491</v>
      </c>
      <c r="J12" s="42">
        <v>368</v>
      </c>
      <c r="K12" s="41">
        <v>16.487500000000001</v>
      </c>
      <c r="L12" s="47">
        <v>522</v>
      </c>
      <c r="M12" s="41">
        <v>23.3871</v>
      </c>
      <c r="N12" s="42">
        <v>48</v>
      </c>
      <c r="O12" s="41">
        <v>2.1505000000000001</v>
      </c>
      <c r="P12" s="47">
        <v>122</v>
      </c>
      <c r="Q12" s="40">
        <v>5.4659000000000004</v>
      </c>
      <c r="R12" s="46">
        <v>507</v>
      </c>
      <c r="S12" s="40">
        <v>22.503299999999999</v>
      </c>
      <c r="T12" s="39">
        <v>21</v>
      </c>
      <c r="U12" s="40">
        <v>0.93210000000000004</v>
      </c>
      <c r="V12" s="82">
        <v>310</v>
      </c>
      <c r="W12" s="45">
        <v>13.759399999999999</v>
      </c>
      <c r="X12" s="24">
        <v>10138</v>
      </c>
      <c r="Y12" s="25">
        <v>100</v>
      </c>
    </row>
    <row r="13" spans="1:25" s="23" customFormat="1" ht="15" customHeight="1" x14ac:dyDescent="0.2">
      <c r="A13" s="21" t="s">
        <v>19</v>
      </c>
      <c r="B13" s="72" t="s">
        <v>25</v>
      </c>
      <c r="C13" s="61">
        <v>254</v>
      </c>
      <c r="D13" s="62">
        <v>2</v>
      </c>
      <c r="E13" s="63">
        <v>0.78739999999999999</v>
      </c>
      <c r="F13" s="65">
        <v>2</v>
      </c>
      <c r="G13" s="63">
        <v>0.78739999999999999</v>
      </c>
      <c r="H13" s="64">
        <v>96</v>
      </c>
      <c r="I13" s="63">
        <v>37.795299999999997</v>
      </c>
      <c r="J13" s="64">
        <v>31</v>
      </c>
      <c r="K13" s="63">
        <v>12.204700000000001</v>
      </c>
      <c r="L13" s="66">
        <v>113</v>
      </c>
      <c r="M13" s="63">
        <v>44.488199999999999</v>
      </c>
      <c r="N13" s="64">
        <v>1</v>
      </c>
      <c r="O13" s="63">
        <v>0.39369999999999999</v>
      </c>
      <c r="P13" s="66">
        <v>9</v>
      </c>
      <c r="Q13" s="67">
        <v>3.5432999999999999</v>
      </c>
      <c r="R13" s="62">
        <v>29</v>
      </c>
      <c r="S13" s="67">
        <v>11.417299999999999</v>
      </c>
      <c r="T13" s="62">
        <v>0</v>
      </c>
      <c r="U13" s="67">
        <v>0</v>
      </c>
      <c r="V13" s="81">
        <v>38</v>
      </c>
      <c r="W13" s="69">
        <v>14.960599999999999</v>
      </c>
      <c r="X13" s="70">
        <v>1868</v>
      </c>
      <c r="Y13" s="71">
        <v>100</v>
      </c>
    </row>
    <row r="14" spans="1:25" s="23" customFormat="1" ht="15" customHeight="1" x14ac:dyDescent="0.2">
      <c r="A14" s="21" t="s">
        <v>19</v>
      </c>
      <c r="B14" s="59" t="s">
        <v>26</v>
      </c>
      <c r="C14" s="48">
        <v>205</v>
      </c>
      <c r="D14" s="46">
        <v>2</v>
      </c>
      <c r="E14" s="41">
        <v>1.0308999999999999</v>
      </c>
      <c r="F14" s="42">
        <v>2</v>
      </c>
      <c r="G14" s="41">
        <v>1.0309299999999999</v>
      </c>
      <c r="H14" s="42">
        <v>69</v>
      </c>
      <c r="I14" s="41">
        <v>35.567</v>
      </c>
      <c r="J14" s="43">
        <v>67</v>
      </c>
      <c r="K14" s="41">
        <v>34.536099999999998</v>
      </c>
      <c r="L14" s="44">
        <v>50</v>
      </c>
      <c r="M14" s="41">
        <v>25.773199999999999</v>
      </c>
      <c r="N14" s="43">
        <v>0</v>
      </c>
      <c r="O14" s="41">
        <v>0</v>
      </c>
      <c r="P14" s="44">
        <v>4</v>
      </c>
      <c r="Q14" s="40">
        <v>2.0619000000000001</v>
      </c>
      <c r="R14" s="46">
        <v>30</v>
      </c>
      <c r="S14" s="40">
        <v>14.6341</v>
      </c>
      <c r="T14" s="39">
        <v>11</v>
      </c>
      <c r="U14" s="40">
        <v>5.3658999999999999</v>
      </c>
      <c r="V14" s="82">
        <v>9</v>
      </c>
      <c r="W14" s="45">
        <v>4.3902000000000001</v>
      </c>
      <c r="X14" s="24">
        <v>1238</v>
      </c>
      <c r="Y14" s="25">
        <v>100</v>
      </c>
    </row>
    <row r="15" spans="1:25" s="23" customFormat="1" ht="15" customHeight="1" x14ac:dyDescent="0.2">
      <c r="A15" s="21" t="s">
        <v>19</v>
      </c>
      <c r="B15" s="72" t="s">
        <v>27</v>
      </c>
      <c r="C15" s="75">
        <v>37</v>
      </c>
      <c r="D15" s="74">
        <v>0</v>
      </c>
      <c r="E15" s="63">
        <v>0</v>
      </c>
      <c r="F15" s="65">
        <v>0</v>
      </c>
      <c r="G15" s="63">
        <v>0</v>
      </c>
      <c r="H15" s="64">
        <v>1</v>
      </c>
      <c r="I15" s="63">
        <v>2.7027000000000001</v>
      </c>
      <c r="J15" s="65">
        <v>22</v>
      </c>
      <c r="K15" s="63">
        <v>59.459499999999998</v>
      </c>
      <c r="L15" s="66">
        <v>9</v>
      </c>
      <c r="M15" s="63">
        <v>24.324300000000001</v>
      </c>
      <c r="N15" s="65">
        <v>0</v>
      </c>
      <c r="O15" s="63">
        <v>0</v>
      </c>
      <c r="P15" s="66">
        <v>5</v>
      </c>
      <c r="Q15" s="67">
        <v>13.513500000000001</v>
      </c>
      <c r="R15" s="74">
        <v>7</v>
      </c>
      <c r="S15" s="67">
        <v>18.918900000000001</v>
      </c>
      <c r="T15" s="62">
        <v>0</v>
      </c>
      <c r="U15" s="67">
        <v>0</v>
      </c>
      <c r="V15" s="81">
        <v>0</v>
      </c>
      <c r="W15" s="69">
        <v>0</v>
      </c>
      <c r="X15" s="70">
        <v>235</v>
      </c>
      <c r="Y15" s="71">
        <v>100</v>
      </c>
    </row>
    <row r="16" spans="1:25" s="23" customFormat="1" ht="15" customHeight="1" x14ac:dyDescent="0.2">
      <c r="A16" s="21" t="s">
        <v>19</v>
      </c>
      <c r="B16" s="59" t="s">
        <v>28</v>
      </c>
      <c r="C16" s="48">
        <v>23</v>
      </c>
      <c r="D16" s="39">
        <v>0</v>
      </c>
      <c r="E16" s="41">
        <v>0</v>
      </c>
      <c r="F16" s="42">
        <v>0</v>
      </c>
      <c r="G16" s="41">
        <v>0</v>
      </c>
      <c r="H16" s="43">
        <v>1</v>
      </c>
      <c r="I16" s="41">
        <v>4.3478000000000003</v>
      </c>
      <c r="J16" s="42">
        <v>22</v>
      </c>
      <c r="K16" s="41">
        <v>95.652199999999993</v>
      </c>
      <c r="L16" s="44">
        <v>0</v>
      </c>
      <c r="M16" s="41">
        <v>0</v>
      </c>
      <c r="N16" s="42">
        <v>0</v>
      </c>
      <c r="O16" s="41">
        <v>0</v>
      </c>
      <c r="P16" s="44">
        <v>0</v>
      </c>
      <c r="Q16" s="40">
        <v>0</v>
      </c>
      <c r="R16" s="39">
        <v>5</v>
      </c>
      <c r="S16" s="40">
        <v>21.739100000000001</v>
      </c>
      <c r="T16" s="46">
        <v>0</v>
      </c>
      <c r="U16" s="40">
        <v>0</v>
      </c>
      <c r="V16" s="82">
        <v>0</v>
      </c>
      <c r="W16" s="45">
        <v>0</v>
      </c>
      <c r="X16" s="24">
        <v>221</v>
      </c>
      <c r="Y16" s="25">
        <v>100</v>
      </c>
    </row>
    <row r="17" spans="1:25" s="23" customFormat="1" ht="15" customHeight="1" x14ac:dyDescent="0.2">
      <c r="A17" s="21" t="s">
        <v>19</v>
      </c>
      <c r="B17" s="72" t="s">
        <v>29</v>
      </c>
      <c r="C17" s="61">
        <v>135</v>
      </c>
      <c r="D17" s="62">
        <v>0</v>
      </c>
      <c r="E17" s="63">
        <v>0</v>
      </c>
      <c r="F17" s="65">
        <v>0</v>
      </c>
      <c r="G17" s="63">
        <v>0</v>
      </c>
      <c r="H17" s="65">
        <v>18</v>
      </c>
      <c r="I17" s="63">
        <v>14.2857</v>
      </c>
      <c r="J17" s="65">
        <v>62</v>
      </c>
      <c r="K17" s="63">
        <v>49.206299999999999</v>
      </c>
      <c r="L17" s="73">
        <v>39</v>
      </c>
      <c r="M17" s="63">
        <v>30.952400000000001</v>
      </c>
      <c r="N17" s="65">
        <v>0</v>
      </c>
      <c r="O17" s="63">
        <v>0</v>
      </c>
      <c r="P17" s="73">
        <v>7</v>
      </c>
      <c r="Q17" s="67">
        <v>5.5556000000000001</v>
      </c>
      <c r="R17" s="62">
        <v>9</v>
      </c>
      <c r="S17" s="67">
        <v>6.6666999999999996</v>
      </c>
      <c r="T17" s="62">
        <v>9</v>
      </c>
      <c r="U17" s="67">
        <v>6.6666999999999996</v>
      </c>
      <c r="V17" s="81">
        <v>1</v>
      </c>
      <c r="W17" s="69">
        <v>0.74070000000000003</v>
      </c>
      <c r="X17" s="70">
        <v>3952</v>
      </c>
      <c r="Y17" s="71">
        <v>100</v>
      </c>
    </row>
    <row r="18" spans="1:25" s="23" customFormat="1" ht="15" customHeight="1" x14ac:dyDescent="0.2">
      <c r="A18" s="21" t="s">
        <v>19</v>
      </c>
      <c r="B18" s="59" t="s">
        <v>30</v>
      </c>
      <c r="C18" s="38">
        <v>2053</v>
      </c>
      <c r="D18" s="46">
        <v>5</v>
      </c>
      <c r="E18" s="41">
        <v>0.24610000000000001</v>
      </c>
      <c r="F18" s="43">
        <v>17</v>
      </c>
      <c r="G18" s="41">
        <v>0.83660999999999996</v>
      </c>
      <c r="H18" s="43">
        <v>140</v>
      </c>
      <c r="I18" s="41">
        <v>6.8898000000000001</v>
      </c>
      <c r="J18" s="43">
        <v>1295</v>
      </c>
      <c r="K18" s="41">
        <v>63.7303</v>
      </c>
      <c r="L18" s="44">
        <v>511</v>
      </c>
      <c r="M18" s="41">
        <v>25.147600000000001</v>
      </c>
      <c r="N18" s="43">
        <v>2</v>
      </c>
      <c r="O18" s="41">
        <v>9.8400000000000001E-2</v>
      </c>
      <c r="P18" s="44">
        <v>62</v>
      </c>
      <c r="Q18" s="40">
        <v>3.0512000000000001</v>
      </c>
      <c r="R18" s="46">
        <v>243</v>
      </c>
      <c r="S18" s="40">
        <v>11.8363</v>
      </c>
      <c r="T18" s="46">
        <v>21</v>
      </c>
      <c r="U18" s="40">
        <v>1.0228999999999999</v>
      </c>
      <c r="V18" s="82">
        <v>25</v>
      </c>
      <c r="W18" s="45">
        <v>1.2177</v>
      </c>
      <c r="X18" s="24">
        <v>2407</v>
      </c>
      <c r="Y18" s="25">
        <v>100</v>
      </c>
    </row>
    <row r="19" spans="1:25" s="23" customFormat="1" ht="15" customHeight="1" x14ac:dyDescent="0.2">
      <c r="A19" s="21" t="s">
        <v>19</v>
      </c>
      <c r="B19" s="72" t="s">
        <v>31</v>
      </c>
      <c r="C19" s="61">
        <v>10</v>
      </c>
      <c r="D19" s="62">
        <v>0</v>
      </c>
      <c r="E19" s="63">
        <v>0</v>
      </c>
      <c r="F19" s="64">
        <v>0</v>
      </c>
      <c r="G19" s="63">
        <v>0</v>
      </c>
      <c r="H19" s="64">
        <v>2</v>
      </c>
      <c r="I19" s="63">
        <v>20</v>
      </c>
      <c r="J19" s="64">
        <v>0</v>
      </c>
      <c r="K19" s="63">
        <v>0</v>
      </c>
      <c r="L19" s="66">
        <v>1</v>
      </c>
      <c r="M19" s="63">
        <v>10</v>
      </c>
      <c r="N19" s="64">
        <v>7</v>
      </c>
      <c r="O19" s="63">
        <v>70</v>
      </c>
      <c r="P19" s="66">
        <v>0</v>
      </c>
      <c r="Q19" s="67">
        <v>0</v>
      </c>
      <c r="R19" s="62">
        <v>2</v>
      </c>
      <c r="S19" s="67">
        <v>20</v>
      </c>
      <c r="T19" s="62">
        <v>0</v>
      </c>
      <c r="U19" s="67">
        <v>0</v>
      </c>
      <c r="V19" s="81">
        <v>1</v>
      </c>
      <c r="W19" s="69">
        <v>10</v>
      </c>
      <c r="X19" s="70">
        <v>290</v>
      </c>
      <c r="Y19" s="71">
        <v>100</v>
      </c>
    </row>
    <row r="20" spans="1:25" s="23" customFormat="1" ht="15" customHeight="1" x14ac:dyDescent="0.2">
      <c r="A20" s="21" t="s">
        <v>19</v>
      </c>
      <c r="B20" s="59" t="s">
        <v>32</v>
      </c>
      <c r="C20" s="48">
        <v>30</v>
      </c>
      <c r="D20" s="46">
        <v>0</v>
      </c>
      <c r="E20" s="41">
        <v>0</v>
      </c>
      <c r="F20" s="42">
        <v>0</v>
      </c>
      <c r="G20" s="41">
        <v>0</v>
      </c>
      <c r="H20" s="42">
        <v>9</v>
      </c>
      <c r="I20" s="41">
        <v>30</v>
      </c>
      <c r="J20" s="42">
        <v>0</v>
      </c>
      <c r="K20" s="41">
        <v>0</v>
      </c>
      <c r="L20" s="44">
        <v>18</v>
      </c>
      <c r="M20" s="41">
        <v>60</v>
      </c>
      <c r="N20" s="42">
        <v>0</v>
      </c>
      <c r="O20" s="41">
        <v>0</v>
      </c>
      <c r="P20" s="44">
        <v>3</v>
      </c>
      <c r="Q20" s="40">
        <v>10</v>
      </c>
      <c r="R20" s="46">
        <v>3</v>
      </c>
      <c r="S20" s="40">
        <v>10</v>
      </c>
      <c r="T20" s="46">
        <v>0</v>
      </c>
      <c r="U20" s="40">
        <v>0</v>
      </c>
      <c r="V20" s="82">
        <v>4</v>
      </c>
      <c r="W20" s="45">
        <v>13.333299999999999</v>
      </c>
      <c r="X20" s="24">
        <v>720</v>
      </c>
      <c r="Y20" s="25">
        <v>100</v>
      </c>
    </row>
    <row r="21" spans="1:25" s="23" customFormat="1" ht="15" customHeight="1" x14ac:dyDescent="0.2">
      <c r="A21" s="21" t="s">
        <v>19</v>
      </c>
      <c r="B21" s="72" t="s">
        <v>33</v>
      </c>
      <c r="C21" s="61">
        <v>816</v>
      </c>
      <c r="D21" s="62">
        <v>0</v>
      </c>
      <c r="E21" s="63">
        <v>0</v>
      </c>
      <c r="F21" s="64">
        <v>2</v>
      </c>
      <c r="G21" s="63">
        <v>0.25740000000000002</v>
      </c>
      <c r="H21" s="64">
        <v>103</v>
      </c>
      <c r="I21" s="63">
        <v>13.2561</v>
      </c>
      <c r="J21" s="64">
        <v>444</v>
      </c>
      <c r="K21" s="63">
        <v>57.142899999999997</v>
      </c>
      <c r="L21" s="73">
        <v>197</v>
      </c>
      <c r="M21" s="63">
        <v>25.353899999999999</v>
      </c>
      <c r="N21" s="64">
        <v>0</v>
      </c>
      <c r="O21" s="63">
        <v>0</v>
      </c>
      <c r="P21" s="73">
        <v>31</v>
      </c>
      <c r="Q21" s="67">
        <v>3.9897</v>
      </c>
      <c r="R21" s="62">
        <v>114</v>
      </c>
      <c r="S21" s="67">
        <v>13.970599999999999</v>
      </c>
      <c r="T21" s="74">
        <v>39</v>
      </c>
      <c r="U21" s="67">
        <v>4.7793999999999999</v>
      </c>
      <c r="V21" s="81">
        <v>18</v>
      </c>
      <c r="W21" s="69">
        <v>2.2059000000000002</v>
      </c>
      <c r="X21" s="70">
        <v>4081</v>
      </c>
      <c r="Y21" s="71">
        <v>99.706000000000003</v>
      </c>
    </row>
    <row r="22" spans="1:25" s="23" customFormat="1" ht="15" customHeight="1" x14ac:dyDescent="0.2">
      <c r="A22" s="21" t="s">
        <v>19</v>
      </c>
      <c r="B22" s="59" t="s">
        <v>34</v>
      </c>
      <c r="C22" s="38">
        <v>1435</v>
      </c>
      <c r="D22" s="46">
        <v>5</v>
      </c>
      <c r="E22" s="41">
        <v>0.35139999999999999</v>
      </c>
      <c r="F22" s="43">
        <v>1</v>
      </c>
      <c r="G22" s="41">
        <v>7.0269999999999999E-2</v>
      </c>
      <c r="H22" s="43">
        <v>145</v>
      </c>
      <c r="I22" s="41">
        <v>10.1897</v>
      </c>
      <c r="J22" s="43">
        <v>398</v>
      </c>
      <c r="K22" s="41">
        <v>27.969100000000001</v>
      </c>
      <c r="L22" s="47">
        <v>780</v>
      </c>
      <c r="M22" s="41">
        <v>54.813800000000001</v>
      </c>
      <c r="N22" s="43">
        <v>0</v>
      </c>
      <c r="O22" s="41">
        <v>0</v>
      </c>
      <c r="P22" s="47">
        <v>94</v>
      </c>
      <c r="Q22" s="40">
        <v>6.6058000000000003</v>
      </c>
      <c r="R22" s="46">
        <v>161</v>
      </c>
      <c r="S22" s="40">
        <v>11.2195</v>
      </c>
      <c r="T22" s="39">
        <v>12</v>
      </c>
      <c r="U22" s="40">
        <v>0.83620000000000005</v>
      </c>
      <c r="V22" s="82">
        <v>21</v>
      </c>
      <c r="W22" s="45">
        <v>1.4634</v>
      </c>
      <c r="X22" s="24">
        <v>1879</v>
      </c>
      <c r="Y22" s="25">
        <v>100</v>
      </c>
    </row>
    <row r="23" spans="1:25" s="23" customFormat="1" ht="15" customHeight="1" x14ac:dyDescent="0.2">
      <c r="A23" s="21" t="s">
        <v>19</v>
      </c>
      <c r="B23" s="72" t="s">
        <v>35</v>
      </c>
      <c r="C23" s="61">
        <v>105</v>
      </c>
      <c r="D23" s="74">
        <v>0</v>
      </c>
      <c r="E23" s="63">
        <v>0</v>
      </c>
      <c r="F23" s="64">
        <v>0</v>
      </c>
      <c r="G23" s="63">
        <v>0</v>
      </c>
      <c r="H23" s="64">
        <v>14</v>
      </c>
      <c r="I23" s="63">
        <v>13.333299999999999</v>
      </c>
      <c r="J23" s="64">
        <v>28</v>
      </c>
      <c r="K23" s="63">
        <v>26.666699999999999</v>
      </c>
      <c r="L23" s="73">
        <v>58</v>
      </c>
      <c r="M23" s="63">
        <v>55.238100000000003</v>
      </c>
      <c r="N23" s="64">
        <v>0</v>
      </c>
      <c r="O23" s="63">
        <v>0</v>
      </c>
      <c r="P23" s="73">
        <v>5</v>
      </c>
      <c r="Q23" s="67">
        <v>4.7618999999999998</v>
      </c>
      <c r="R23" s="74">
        <v>24</v>
      </c>
      <c r="S23" s="67">
        <v>22.857099999999999</v>
      </c>
      <c r="T23" s="62">
        <v>0</v>
      </c>
      <c r="U23" s="67">
        <v>0</v>
      </c>
      <c r="V23" s="81">
        <v>5</v>
      </c>
      <c r="W23" s="69">
        <v>4.7618999999999998</v>
      </c>
      <c r="X23" s="70">
        <v>1365</v>
      </c>
      <c r="Y23" s="71">
        <v>100</v>
      </c>
    </row>
    <row r="24" spans="1:25" s="23" customFormat="1" ht="15" customHeight="1" x14ac:dyDescent="0.2">
      <c r="A24" s="21" t="s">
        <v>19</v>
      </c>
      <c r="B24" s="59" t="s">
        <v>36</v>
      </c>
      <c r="C24" s="38">
        <v>379</v>
      </c>
      <c r="D24" s="46">
        <v>3</v>
      </c>
      <c r="E24" s="41">
        <v>0.8</v>
      </c>
      <c r="F24" s="43">
        <v>1</v>
      </c>
      <c r="G24" s="41">
        <v>0.26667000000000002</v>
      </c>
      <c r="H24" s="43">
        <v>42</v>
      </c>
      <c r="I24" s="41">
        <v>11.2</v>
      </c>
      <c r="J24" s="43">
        <v>185</v>
      </c>
      <c r="K24" s="41">
        <v>49.333300000000001</v>
      </c>
      <c r="L24" s="47">
        <v>120</v>
      </c>
      <c r="M24" s="41">
        <v>32</v>
      </c>
      <c r="N24" s="43">
        <v>2</v>
      </c>
      <c r="O24" s="41">
        <v>0.5333</v>
      </c>
      <c r="P24" s="47">
        <v>22</v>
      </c>
      <c r="Q24" s="40">
        <v>5.8666999999999998</v>
      </c>
      <c r="R24" s="46">
        <v>69</v>
      </c>
      <c r="S24" s="40">
        <v>18.2058</v>
      </c>
      <c r="T24" s="46">
        <v>4</v>
      </c>
      <c r="U24" s="40">
        <v>1.0553999999999999</v>
      </c>
      <c r="V24" s="82">
        <v>19</v>
      </c>
      <c r="W24" s="45">
        <v>5.0132000000000003</v>
      </c>
      <c r="X24" s="24">
        <v>1356</v>
      </c>
      <c r="Y24" s="25">
        <v>100</v>
      </c>
    </row>
    <row r="25" spans="1:25" s="23" customFormat="1" ht="15" customHeight="1" x14ac:dyDescent="0.2">
      <c r="A25" s="21" t="s">
        <v>19</v>
      </c>
      <c r="B25" s="72" t="s">
        <v>37</v>
      </c>
      <c r="C25" s="75">
        <v>296</v>
      </c>
      <c r="D25" s="62">
        <v>0</v>
      </c>
      <c r="E25" s="63">
        <v>0</v>
      </c>
      <c r="F25" s="64">
        <v>0</v>
      </c>
      <c r="G25" s="63">
        <v>0</v>
      </c>
      <c r="H25" s="65">
        <v>6</v>
      </c>
      <c r="I25" s="63">
        <v>2.0270000000000001</v>
      </c>
      <c r="J25" s="64">
        <v>90</v>
      </c>
      <c r="K25" s="63">
        <v>30.4054</v>
      </c>
      <c r="L25" s="73">
        <v>181</v>
      </c>
      <c r="M25" s="63">
        <v>61.148600000000002</v>
      </c>
      <c r="N25" s="64">
        <v>0</v>
      </c>
      <c r="O25" s="63">
        <v>0</v>
      </c>
      <c r="P25" s="73">
        <v>19</v>
      </c>
      <c r="Q25" s="67">
        <v>6.4188999999999998</v>
      </c>
      <c r="R25" s="62">
        <v>32</v>
      </c>
      <c r="S25" s="67">
        <v>10.8108</v>
      </c>
      <c r="T25" s="62">
        <v>0</v>
      </c>
      <c r="U25" s="67">
        <v>0</v>
      </c>
      <c r="V25" s="81">
        <v>2</v>
      </c>
      <c r="W25" s="69">
        <v>0.67569999999999997</v>
      </c>
      <c r="X25" s="70">
        <v>1407</v>
      </c>
      <c r="Y25" s="71">
        <v>100</v>
      </c>
    </row>
    <row r="26" spans="1:25" s="23" customFormat="1" ht="15" customHeight="1" x14ac:dyDescent="0.2">
      <c r="A26" s="21" t="s">
        <v>19</v>
      </c>
      <c r="B26" s="59" t="s">
        <v>38</v>
      </c>
      <c r="C26" s="38">
        <v>1542</v>
      </c>
      <c r="D26" s="39">
        <v>6</v>
      </c>
      <c r="E26" s="41">
        <v>0.42020000000000002</v>
      </c>
      <c r="F26" s="43">
        <v>2</v>
      </c>
      <c r="G26" s="41">
        <v>0.14005999999999999</v>
      </c>
      <c r="H26" s="43">
        <v>30</v>
      </c>
      <c r="I26" s="41">
        <v>2.1008</v>
      </c>
      <c r="J26" s="42">
        <v>1139</v>
      </c>
      <c r="K26" s="41">
        <v>79.761899999999997</v>
      </c>
      <c r="L26" s="47">
        <v>237</v>
      </c>
      <c r="M26" s="41">
        <v>16.596599999999999</v>
      </c>
      <c r="N26" s="42">
        <v>0</v>
      </c>
      <c r="O26" s="41">
        <v>0</v>
      </c>
      <c r="P26" s="47">
        <v>14</v>
      </c>
      <c r="Q26" s="40">
        <v>0.98040000000000005</v>
      </c>
      <c r="R26" s="39">
        <v>176</v>
      </c>
      <c r="S26" s="40">
        <v>11.4137</v>
      </c>
      <c r="T26" s="39">
        <v>114</v>
      </c>
      <c r="U26" s="40">
        <v>7.3929999999999998</v>
      </c>
      <c r="V26" s="82">
        <v>8</v>
      </c>
      <c r="W26" s="45">
        <v>0.51880000000000004</v>
      </c>
      <c r="X26" s="24">
        <v>1367</v>
      </c>
      <c r="Y26" s="25">
        <v>100</v>
      </c>
    </row>
    <row r="27" spans="1:25" s="23" customFormat="1" ht="15" customHeight="1" x14ac:dyDescent="0.2">
      <c r="A27" s="21" t="s">
        <v>19</v>
      </c>
      <c r="B27" s="72" t="s">
        <v>39</v>
      </c>
      <c r="C27" s="75">
        <v>38</v>
      </c>
      <c r="D27" s="74">
        <v>0</v>
      </c>
      <c r="E27" s="63">
        <v>0</v>
      </c>
      <c r="F27" s="64">
        <v>0</v>
      </c>
      <c r="G27" s="63">
        <v>0</v>
      </c>
      <c r="H27" s="65">
        <v>0</v>
      </c>
      <c r="I27" s="63">
        <v>0</v>
      </c>
      <c r="J27" s="64">
        <v>4</v>
      </c>
      <c r="K27" s="63">
        <v>10.526300000000001</v>
      </c>
      <c r="L27" s="73">
        <v>33</v>
      </c>
      <c r="M27" s="63">
        <v>86.842100000000002</v>
      </c>
      <c r="N27" s="64">
        <v>0</v>
      </c>
      <c r="O27" s="63">
        <v>0</v>
      </c>
      <c r="P27" s="73">
        <v>1</v>
      </c>
      <c r="Q27" s="67">
        <v>2.6316000000000002</v>
      </c>
      <c r="R27" s="74">
        <v>9</v>
      </c>
      <c r="S27" s="67">
        <v>23.684200000000001</v>
      </c>
      <c r="T27" s="74">
        <v>0</v>
      </c>
      <c r="U27" s="67">
        <v>0</v>
      </c>
      <c r="V27" s="81">
        <v>0</v>
      </c>
      <c r="W27" s="69">
        <v>0</v>
      </c>
      <c r="X27" s="70">
        <v>589</v>
      </c>
      <c r="Y27" s="71">
        <v>100</v>
      </c>
    </row>
    <row r="28" spans="1:25" s="23" customFormat="1" ht="15" customHeight="1" x14ac:dyDescent="0.2">
      <c r="A28" s="21" t="s">
        <v>19</v>
      </c>
      <c r="B28" s="59" t="s">
        <v>40</v>
      </c>
      <c r="C28" s="48">
        <v>107</v>
      </c>
      <c r="D28" s="39">
        <v>1</v>
      </c>
      <c r="E28" s="41">
        <v>0.96150000000000002</v>
      </c>
      <c r="F28" s="43">
        <v>0</v>
      </c>
      <c r="G28" s="41">
        <v>0</v>
      </c>
      <c r="H28" s="42">
        <v>5</v>
      </c>
      <c r="I28" s="41">
        <v>4.8076999999999996</v>
      </c>
      <c r="J28" s="43">
        <v>85</v>
      </c>
      <c r="K28" s="41">
        <v>81.730800000000002</v>
      </c>
      <c r="L28" s="44">
        <v>10</v>
      </c>
      <c r="M28" s="41">
        <v>9.6153999999999993</v>
      </c>
      <c r="N28" s="43">
        <v>0</v>
      </c>
      <c r="O28" s="41">
        <v>0</v>
      </c>
      <c r="P28" s="44">
        <v>3</v>
      </c>
      <c r="Q28" s="40">
        <v>2.8845999999999998</v>
      </c>
      <c r="R28" s="39">
        <v>16</v>
      </c>
      <c r="S28" s="40">
        <v>14.9533</v>
      </c>
      <c r="T28" s="46">
        <v>3</v>
      </c>
      <c r="U28" s="40">
        <v>2.8037000000000001</v>
      </c>
      <c r="V28" s="82">
        <v>0</v>
      </c>
      <c r="W28" s="45">
        <v>0</v>
      </c>
      <c r="X28" s="24">
        <v>1434</v>
      </c>
      <c r="Y28" s="25">
        <v>100</v>
      </c>
    </row>
    <row r="29" spans="1:25" s="23" customFormat="1" ht="15" customHeight="1" x14ac:dyDescent="0.2">
      <c r="A29" s="21" t="s">
        <v>19</v>
      </c>
      <c r="B29" s="72" t="s">
        <v>41</v>
      </c>
      <c r="C29" s="61">
        <v>131</v>
      </c>
      <c r="D29" s="62">
        <v>0</v>
      </c>
      <c r="E29" s="63">
        <v>0</v>
      </c>
      <c r="F29" s="64">
        <v>1</v>
      </c>
      <c r="G29" s="63">
        <v>0.77519000000000005</v>
      </c>
      <c r="H29" s="65">
        <v>63</v>
      </c>
      <c r="I29" s="63">
        <v>48.837200000000003</v>
      </c>
      <c r="J29" s="64">
        <v>19</v>
      </c>
      <c r="K29" s="63">
        <v>14.7287</v>
      </c>
      <c r="L29" s="73">
        <v>38</v>
      </c>
      <c r="M29" s="63">
        <v>29.4574</v>
      </c>
      <c r="N29" s="64">
        <v>0</v>
      </c>
      <c r="O29" s="63">
        <v>0</v>
      </c>
      <c r="P29" s="73">
        <v>8</v>
      </c>
      <c r="Q29" s="67">
        <v>6.2016</v>
      </c>
      <c r="R29" s="62">
        <v>33</v>
      </c>
      <c r="S29" s="67">
        <v>25.190799999999999</v>
      </c>
      <c r="T29" s="62">
        <v>2</v>
      </c>
      <c r="U29" s="67">
        <v>1.5266999999999999</v>
      </c>
      <c r="V29" s="81">
        <v>12</v>
      </c>
      <c r="W29" s="69">
        <v>9.1602999999999994</v>
      </c>
      <c r="X29" s="70">
        <v>1873</v>
      </c>
      <c r="Y29" s="71">
        <v>100</v>
      </c>
    </row>
    <row r="30" spans="1:25" s="23" customFormat="1" ht="15" customHeight="1" x14ac:dyDescent="0.2">
      <c r="A30" s="21" t="s">
        <v>19</v>
      </c>
      <c r="B30" s="59" t="s">
        <v>42</v>
      </c>
      <c r="C30" s="38">
        <v>415</v>
      </c>
      <c r="D30" s="39">
        <v>5</v>
      </c>
      <c r="E30" s="41">
        <v>1.2136</v>
      </c>
      <c r="F30" s="43">
        <v>1</v>
      </c>
      <c r="G30" s="41">
        <v>0.24271999999999999</v>
      </c>
      <c r="H30" s="43">
        <v>23</v>
      </c>
      <c r="I30" s="41">
        <v>5.5824999999999996</v>
      </c>
      <c r="J30" s="43">
        <v>154</v>
      </c>
      <c r="K30" s="41">
        <v>37.378599999999999</v>
      </c>
      <c r="L30" s="44">
        <v>216</v>
      </c>
      <c r="M30" s="41">
        <v>52.427199999999999</v>
      </c>
      <c r="N30" s="43">
        <v>0</v>
      </c>
      <c r="O30" s="41">
        <v>0</v>
      </c>
      <c r="P30" s="44">
        <v>13</v>
      </c>
      <c r="Q30" s="40">
        <v>3.1553</v>
      </c>
      <c r="R30" s="39">
        <v>86</v>
      </c>
      <c r="S30" s="40">
        <v>20.722899999999999</v>
      </c>
      <c r="T30" s="46">
        <v>3</v>
      </c>
      <c r="U30" s="40">
        <v>0.72289999999999999</v>
      </c>
      <c r="V30" s="82">
        <v>8</v>
      </c>
      <c r="W30" s="45">
        <v>1.9277</v>
      </c>
      <c r="X30" s="24">
        <v>3616</v>
      </c>
      <c r="Y30" s="25">
        <v>99.971999999999994</v>
      </c>
    </row>
    <row r="31" spans="1:25" s="23" customFormat="1" ht="15" customHeight="1" x14ac:dyDescent="0.2">
      <c r="A31" s="21" t="s">
        <v>19</v>
      </c>
      <c r="B31" s="72" t="s">
        <v>43</v>
      </c>
      <c r="C31" s="75">
        <v>143</v>
      </c>
      <c r="D31" s="62">
        <v>7</v>
      </c>
      <c r="E31" s="63">
        <v>4.9645000000000001</v>
      </c>
      <c r="F31" s="65">
        <v>2</v>
      </c>
      <c r="G31" s="63">
        <v>1.4184399999999999</v>
      </c>
      <c r="H31" s="64">
        <v>11</v>
      </c>
      <c r="I31" s="63">
        <v>7.8014000000000001</v>
      </c>
      <c r="J31" s="64">
        <v>66</v>
      </c>
      <c r="K31" s="63">
        <v>46.808500000000002</v>
      </c>
      <c r="L31" s="66">
        <v>49</v>
      </c>
      <c r="M31" s="63">
        <v>34.751800000000003</v>
      </c>
      <c r="N31" s="64">
        <v>0</v>
      </c>
      <c r="O31" s="63">
        <v>0</v>
      </c>
      <c r="P31" s="66">
        <v>6</v>
      </c>
      <c r="Q31" s="67">
        <v>4.2553000000000001</v>
      </c>
      <c r="R31" s="62">
        <v>31</v>
      </c>
      <c r="S31" s="67">
        <v>21.6783</v>
      </c>
      <c r="T31" s="62">
        <v>2</v>
      </c>
      <c r="U31" s="67">
        <v>1.3986000000000001</v>
      </c>
      <c r="V31" s="81">
        <v>4</v>
      </c>
      <c r="W31" s="69">
        <v>2.7972000000000001</v>
      </c>
      <c r="X31" s="70">
        <v>2170</v>
      </c>
      <c r="Y31" s="71">
        <v>99.953999999999994</v>
      </c>
    </row>
    <row r="32" spans="1:25" s="23" customFormat="1" ht="15" customHeight="1" x14ac:dyDescent="0.2">
      <c r="A32" s="21" t="s">
        <v>19</v>
      </c>
      <c r="B32" s="59" t="s">
        <v>44</v>
      </c>
      <c r="C32" s="38">
        <v>587</v>
      </c>
      <c r="D32" s="46">
        <v>1</v>
      </c>
      <c r="E32" s="41">
        <v>0.17119999999999999</v>
      </c>
      <c r="F32" s="43">
        <v>0</v>
      </c>
      <c r="G32" s="41">
        <v>0</v>
      </c>
      <c r="H32" s="42">
        <v>4</v>
      </c>
      <c r="I32" s="41">
        <v>0.68489999999999995</v>
      </c>
      <c r="J32" s="42">
        <v>433</v>
      </c>
      <c r="K32" s="41">
        <v>74.143799999999999</v>
      </c>
      <c r="L32" s="47">
        <v>140</v>
      </c>
      <c r="M32" s="41">
        <v>23.9726</v>
      </c>
      <c r="N32" s="42">
        <v>0</v>
      </c>
      <c r="O32" s="41">
        <v>0</v>
      </c>
      <c r="P32" s="47">
        <v>6</v>
      </c>
      <c r="Q32" s="40">
        <v>1.0274000000000001</v>
      </c>
      <c r="R32" s="46">
        <v>61</v>
      </c>
      <c r="S32" s="40">
        <v>10.3918</v>
      </c>
      <c r="T32" s="39">
        <v>3</v>
      </c>
      <c r="U32" s="40">
        <v>0.5111</v>
      </c>
      <c r="V32" s="82">
        <v>0</v>
      </c>
      <c r="W32" s="45">
        <v>0</v>
      </c>
      <c r="X32" s="24">
        <v>978</v>
      </c>
      <c r="Y32" s="25">
        <v>100</v>
      </c>
    </row>
    <row r="33" spans="1:25" s="23" customFormat="1" ht="15" customHeight="1" x14ac:dyDescent="0.2">
      <c r="A33" s="21" t="s">
        <v>19</v>
      </c>
      <c r="B33" s="72" t="s">
        <v>45</v>
      </c>
      <c r="C33" s="61">
        <v>240</v>
      </c>
      <c r="D33" s="74">
        <v>0</v>
      </c>
      <c r="E33" s="63">
        <v>0</v>
      </c>
      <c r="F33" s="64">
        <v>3</v>
      </c>
      <c r="G33" s="63">
        <v>1.28755</v>
      </c>
      <c r="H33" s="64">
        <v>8</v>
      </c>
      <c r="I33" s="63">
        <v>3.4335</v>
      </c>
      <c r="J33" s="65">
        <v>45</v>
      </c>
      <c r="K33" s="63">
        <v>19.313300000000002</v>
      </c>
      <c r="L33" s="73">
        <v>170</v>
      </c>
      <c r="M33" s="63">
        <v>72.961399999999998</v>
      </c>
      <c r="N33" s="65">
        <v>0</v>
      </c>
      <c r="O33" s="63">
        <v>0</v>
      </c>
      <c r="P33" s="73">
        <v>7</v>
      </c>
      <c r="Q33" s="67">
        <v>3.0043000000000002</v>
      </c>
      <c r="R33" s="74">
        <v>57</v>
      </c>
      <c r="S33" s="67">
        <v>23.75</v>
      </c>
      <c r="T33" s="74">
        <v>7</v>
      </c>
      <c r="U33" s="67">
        <v>2.9167000000000001</v>
      </c>
      <c r="V33" s="81">
        <v>1</v>
      </c>
      <c r="W33" s="69">
        <v>0.41670000000000001</v>
      </c>
      <c r="X33" s="70">
        <v>2372</v>
      </c>
      <c r="Y33" s="71">
        <v>100</v>
      </c>
    </row>
    <row r="34" spans="1:25" s="23" customFormat="1" ht="15" customHeight="1" x14ac:dyDescent="0.2">
      <c r="A34" s="21" t="s">
        <v>19</v>
      </c>
      <c r="B34" s="59" t="s">
        <v>46</v>
      </c>
      <c r="C34" s="48">
        <v>23</v>
      </c>
      <c r="D34" s="46">
        <v>11</v>
      </c>
      <c r="E34" s="41">
        <v>50</v>
      </c>
      <c r="F34" s="43">
        <v>0</v>
      </c>
      <c r="G34" s="41">
        <v>0</v>
      </c>
      <c r="H34" s="42">
        <v>0</v>
      </c>
      <c r="I34" s="41">
        <v>0</v>
      </c>
      <c r="J34" s="42">
        <v>0</v>
      </c>
      <c r="K34" s="41">
        <v>0</v>
      </c>
      <c r="L34" s="44">
        <v>11</v>
      </c>
      <c r="M34" s="41">
        <v>50</v>
      </c>
      <c r="N34" s="42">
        <v>0</v>
      </c>
      <c r="O34" s="41">
        <v>0</v>
      </c>
      <c r="P34" s="44">
        <v>0</v>
      </c>
      <c r="Q34" s="40">
        <v>0</v>
      </c>
      <c r="R34" s="46">
        <v>2</v>
      </c>
      <c r="S34" s="40">
        <v>8.6957000000000004</v>
      </c>
      <c r="T34" s="39">
        <v>1</v>
      </c>
      <c r="U34" s="40">
        <v>4.3478000000000003</v>
      </c>
      <c r="V34" s="82">
        <v>1</v>
      </c>
      <c r="W34" s="45">
        <v>4.3478000000000003</v>
      </c>
      <c r="X34" s="24">
        <v>825</v>
      </c>
      <c r="Y34" s="25">
        <v>100</v>
      </c>
    </row>
    <row r="35" spans="1:25" s="23" customFormat="1" ht="15" customHeight="1" x14ac:dyDescent="0.2">
      <c r="A35" s="21" t="s">
        <v>19</v>
      </c>
      <c r="B35" s="72" t="s">
        <v>47</v>
      </c>
      <c r="C35" s="75">
        <v>232</v>
      </c>
      <c r="D35" s="74">
        <v>14</v>
      </c>
      <c r="E35" s="63">
        <v>6.0869999999999997</v>
      </c>
      <c r="F35" s="64">
        <v>2</v>
      </c>
      <c r="G35" s="63">
        <v>0.86956999999999995</v>
      </c>
      <c r="H35" s="65">
        <v>40</v>
      </c>
      <c r="I35" s="63">
        <v>17.391300000000001</v>
      </c>
      <c r="J35" s="64">
        <v>85</v>
      </c>
      <c r="K35" s="63">
        <v>36.956499999999998</v>
      </c>
      <c r="L35" s="73">
        <v>68</v>
      </c>
      <c r="M35" s="63">
        <v>29.565200000000001</v>
      </c>
      <c r="N35" s="64">
        <v>0</v>
      </c>
      <c r="O35" s="63">
        <v>0</v>
      </c>
      <c r="P35" s="73">
        <v>21</v>
      </c>
      <c r="Q35" s="67">
        <v>9.1303999999999998</v>
      </c>
      <c r="R35" s="74">
        <v>44</v>
      </c>
      <c r="S35" s="67">
        <v>18.965499999999999</v>
      </c>
      <c r="T35" s="74">
        <v>2</v>
      </c>
      <c r="U35" s="67">
        <v>0.86209999999999998</v>
      </c>
      <c r="V35" s="81">
        <v>0</v>
      </c>
      <c r="W35" s="69">
        <v>0</v>
      </c>
      <c r="X35" s="70">
        <v>1064</v>
      </c>
      <c r="Y35" s="71">
        <v>100</v>
      </c>
    </row>
    <row r="36" spans="1:25" s="23" customFormat="1" ht="15" customHeight="1" x14ac:dyDescent="0.2">
      <c r="A36" s="21" t="s">
        <v>19</v>
      </c>
      <c r="B36" s="59" t="s">
        <v>48</v>
      </c>
      <c r="C36" s="48">
        <v>702</v>
      </c>
      <c r="D36" s="46">
        <v>10</v>
      </c>
      <c r="E36" s="41">
        <v>1.4388000000000001</v>
      </c>
      <c r="F36" s="42">
        <v>12</v>
      </c>
      <c r="G36" s="41">
        <v>1.72662</v>
      </c>
      <c r="H36" s="42">
        <v>238</v>
      </c>
      <c r="I36" s="41">
        <v>34.244599999999998</v>
      </c>
      <c r="J36" s="43">
        <v>274</v>
      </c>
      <c r="K36" s="41">
        <v>39.424500000000002</v>
      </c>
      <c r="L36" s="47">
        <v>108</v>
      </c>
      <c r="M36" s="41">
        <v>15.5396</v>
      </c>
      <c r="N36" s="43">
        <v>13</v>
      </c>
      <c r="O36" s="41">
        <v>1.8705000000000001</v>
      </c>
      <c r="P36" s="47">
        <v>40</v>
      </c>
      <c r="Q36" s="40">
        <v>5.7553999999999998</v>
      </c>
      <c r="R36" s="46">
        <v>75</v>
      </c>
      <c r="S36" s="40">
        <v>10.6838</v>
      </c>
      <c r="T36" s="46">
        <v>7</v>
      </c>
      <c r="U36" s="40">
        <v>0.99719999999999998</v>
      </c>
      <c r="V36" s="82">
        <v>66</v>
      </c>
      <c r="W36" s="45">
        <v>9.4016999999999999</v>
      </c>
      <c r="X36" s="24">
        <v>658</v>
      </c>
      <c r="Y36" s="25">
        <v>100</v>
      </c>
    </row>
    <row r="37" spans="1:25" s="23" customFormat="1" ht="15" customHeight="1" x14ac:dyDescent="0.2">
      <c r="A37" s="21" t="s">
        <v>19</v>
      </c>
      <c r="B37" s="72" t="s">
        <v>49</v>
      </c>
      <c r="C37" s="61">
        <v>23</v>
      </c>
      <c r="D37" s="74">
        <v>0</v>
      </c>
      <c r="E37" s="63">
        <v>0</v>
      </c>
      <c r="F37" s="64">
        <v>0</v>
      </c>
      <c r="G37" s="63">
        <v>0</v>
      </c>
      <c r="H37" s="64">
        <v>3</v>
      </c>
      <c r="I37" s="63">
        <v>13.0435</v>
      </c>
      <c r="J37" s="65">
        <v>0</v>
      </c>
      <c r="K37" s="63">
        <v>0</v>
      </c>
      <c r="L37" s="73">
        <v>18</v>
      </c>
      <c r="M37" s="63">
        <v>78.260900000000007</v>
      </c>
      <c r="N37" s="65">
        <v>2</v>
      </c>
      <c r="O37" s="63">
        <v>8.6957000000000004</v>
      </c>
      <c r="P37" s="73">
        <v>0</v>
      </c>
      <c r="Q37" s="67">
        <v>0</v>
      </c>
      <c r="R37" s="74">
        <v>1</v>
      </c>
      <c r="S37" s="67">
        <v>4.3478000000000003</v>
      </c>
      <c r="T37" s="62">
        <v>0</v>
      </c>
      <c r="U37" s="67">
        <v>0</v>
      </c>
      <c r="V37" s="81">
        <v>0</v>
      </c>
      <c r="W37" s="69">
        <v>0</v>
      </c>
      <c r="X37" s="70">
        <v>483</v>
      </c>
      <c r="Y37" s="71">
        <v>100</v>
      </c>
    </row>
    <row r="38" spans="1:25" s="23" customFormat="1" ht="15" customHeight="1" x14ac:dyDescent="0.2">
      <c r="A38" s="21" t="s">
        <v>19</v>
      </c>
      <c r="B38" s="59" t="s">
        <v>50</v>
      </c>
      <c r="C38" s="38">
        <v>171</v>
      </c>
      <c r="D38" s="46">
        <v>0</v>
      </c>
      <c r="E38" s="41">
        <v>0</v>
      </c>
      <c r="F38" s="43">
        <v>0</v>
      </c>
      <c r="G38" s="41">
        <v>0</v>
      </c>
      <c r="H38" s="43">
        <v>38</v>
      </c>
      <c r="I38" s="41">
        <v>22.222200000000001</v>
      </c>
      <c r="J38" s="43">
        <v>50</v>
      </c>
      <c r="K38" s="41">
        <v>29.239799999999999</v>
      </c>
      <c r="L38" s="44">
        <v>82</v>
      </c>
      <c r="M38" s="41">
        <v>47.953200000000002</v>
      </c>
      <c r="N38" s="43">
        <v>0</v>
      </c>
      <c r="O38" s="41">
        <v>0</v>
      </c>
      <c r="P38" s="44">
        <v>1</v>
      </c>
      <c r="Q38" s="40">
        <v>0.58479999999999999</v>
      </c>
      <c r="R38" s="46">
        <v>22</v>
      </c>
      <c r="S38" s="40">
        <v>12.865500000000001</v>
      </c>
      <c r="T38" s="39">
        <v>0</v>
      </c>
      <c r="U38" s="40">
        <v>0</v>
      </c>
      <c r="V38" s="82">
        <v>0</v>
      </c>
      <c r="W38" s="45">
        <v>0</v>
      </c>
      <c r="X38" s="24">
        <v>2577</v>
      </c>
      <c r="Y38" s="25">
        <v>100</v>
      </c>
    </row>
    <row r="39" spans="1:25" s="23" customFormat="1" ht="15" customHeight="1" x14ac:dyDescent="0.2">
      <c r="A39" s="21" t="s">
        <v>19</v>
      </c>
      <c r="B39" s="72" t="s">
        <v>51</v>
      </c>
      <c r="C39" s="61">
        <v>135</v>
      </c>
      <c r="D39" s="62">
        <v>80</v>
      </c>
      <c r="E39" s="63">
        <v>59.259300000000003</v>
      </c>
      <c r="F39" s="64">
        <v>5</v>
      </c>
      <c r="G39" s="63">
        <v>3.7037</v>
      </c>
      <c r="H39" s="65">
        <v>33</v>
      </c>
      <c r="I39" s="63">
        <v>24.444400000000002</v>
      </c>
      <c r="J39" s="64">
        <v>0</v>
      </c>
      <c r="K39" s="63">
        <v>0</v>
      </c>
      <c r="L39" s="73">
        <v>17</v>
      </c>
      <c r="M39" s="63">
        <v>12.592599999999999</v>
      </c>
      <c r="N39" s="64">
        <v>0</v>
      </c>
      <c r="O39" s="63">
        <v>0</v>
      </c>
      <c r="P39" s="73">
        <v>0</v>
      </c>
      <c r="Q39" s="67">
        <v>0</v>
      </c>
      <c r="R39" s="62">
        <v>25</v>
      </c>
      <c r="S39" s="67">
        <v>18.5185</v>
      </c>
      <c r="T39" s="74">
        <v>0</v>
      </c>
      <c r="U39" s="67">
        <v>0</v>
      </c>
      <c r="V39" s="81">
        <v>33</v>
      </c>
      <c r="W39" s="69">
        <v>24.444400000000002</v>
      </c>
      <c r="X39" s="70">
        <v>880</v>
      </c>
      <c r="Y39" s="71">
        <v>100</v>
      </c>
    </row>
    <row r="40" spans="1:25" s="23" customFormat="1" ht="15" customHeight="1" x14ac:dyDescent="0.2">
      <c r="A40" s="21" t="s">
        <v>19</v>
      </c>
      <c r="B40" s="59" t="s">
        <v>52</v>
      </c>
      <c r="C40" s="48">
        <v>635</v>
      </c>
      <c r="D40" s="46">
        <v>3</v>
      </c>
      <c r="E40" s="41">
        <v>0.48149999999999998</v>
      </c>
      <c r="F40" s="42">
        <v>4</v>
      </c>
      <c r="G40" s="41">
        <v>0.64205000000000001</v>
      </c>
      <c r="H40" s="42">
        <v>67</v>
      </c>
      <c r="I40" s="41">
        <v>10.7544</v>
      </c>
      <c r="J40" s="43">
        <v>204</v>
      </c>
      <c r="K40" s="41">
        <v>32.744799999999998</v>
      </c>
      <c r="L40" s="44">
        <v>309</v>
      </c>
      <c r="M40" s="41">
        <v>49.598700000000001</v>
      </c>
      <c r="N40" s="43">
        <v>0</v>
      </c>
      <c r="O40" s="41">
        <v>0</v>
      </c>
      <c r="P40" s="44">
        <v>36</v>
      </c>
      <c r="Q40" s="40">
        <v>5.7785000000000002</v>
      </c>
      <c r="R40" s="46">
        <v>180</v>
      </c>
      <c r="S40" s="40">
        <v>28.346499999999999</v>
      </c>
      <c r="T40" s="39">
        <v>12</v>
      </c>
      <c r="U40" s="40">
        <v>1.8897999999999999</v>
      </c>
      <c r="V40" s="82">
        <v>6</v>
      </c>
      <c r="W40" s="45">
        <v>0.94489999999999996</v>
      </c>
      <c r="X40" s="24">
        <v>4916</v>
      </c>
      <c r="Y40" s="25">
        <v>100</v>
      </c>
    </row>
    <row r="41" spans="1:25" s="23" customFormat="1" ht="15" customHeight="1" x14ac:dyDescent="0.2">
      <c r="A41" s="21" t="s">
        <v>19</v>
      </c>
      <c r="B41" s="72" t="s">
        <v>53</v>
      </c>
      <c r="C41" s="61">
        <v>85</v>
      </c>
      <c r="D41" s="62">
        <v>7</v>
      </c>
      <c r="E41" s="63">
        <v>8.5366</v>
      </c>
      <c r="F41" s="64">
        <v>0</v>
      </c>
      <c r="G41" s="63">
        <v>0</v>
      </c>
      <c r="H41" s="65">
        <v>11</v>
      </c>
      <c r="I41" s="63">
        <v>13.4146</v>
      </c>
      <c r="J41" s="65">
        <v>47</v>
      </c>
      <c r="K41" s="63">
        <v>57.317100000000003</v>
      </c>
      <c r="L41" s="66">
        <v>11</v>
      </c>
      <c r="M41" s="63">
        <v>13.4146</v>
      </c>
      <c r="N41" s="65">
        <v>0</v>
      </c>
      <c r="O41" s="63">
        <v>0</v>
      </c>
      <c r="P41" s="66">
        <v>6</v>
      </c>
      <c r="Q41" s="67">
        <v>7.3170999999999999</v>
      </c>
      <c r="R41" s="62">
        <v>10</v>
      </c>
      <c r="S41" s="67">
        <v>11.764699999999999</v>
      </c>
      <c r="T41" s="74">
        <v>3</v>
      </c>
      <c r="U41" s="67">
        <v>3.5293999999999999</v>
      </c>
      <c r="V41" s="81">
        <v>3</v>
      </c>
      <c r="W41" s="69">
        <v>3.5293999999999999</v>
      </c>
      <c r="X41" s="70">
        <v>2618</v>
      </c>
      <c r="Y41" s="71">
        <v>100</v>
      </c>
    </row>
    <row r="42" spans="1:25" s="23" customFormat="1" ht="15" customHeight="1" x14ac:dyDescent="0.2">
      <c r="A42" s="21" t="s">
        <v>19</v>
      </c>
      <c r="B42" s="59" t="s">
        <v>54</v>
      </c>
      <c r="C42" s="48">
        <v>16</v>
      </c>
      <c r="D42" s="46">
        <v>1</v>
      </c>
      <c r="E42" s="41">
        <v>6.25</v>
      </c>
      <c r="F42" s="42">
        <v>0</v>
      </c>
      <c r="G42" s="41">
        <v>0</v>
      </c>
      <c r="H42" s="42">
        <v>0</v>
      </c>
      <c r="I42" s="41">
        <v>0</v>
      </c>
      <c r="J42" s="42">
        <v>4</v>
      </c>
      <c r="K42" s="41">
        <v>25</v>
      </c>
      <c r="L42" s="44">
        <v>10</v>
      </c>
      <c r="M42" s="41">
        <v>62.5</v>
      </c>
      <c r="N42" s="42">
        <v>0</v>
      </c>
      <c r="O42" s="41">
        <v>0</v>
      </c>
      <c r="P42" s="44">
        <v>1</v>
      </c>
      <c r="Q42" s="40">
        <v>6.25</v>
      </c>
      <c r="R42" s="46">
        <v>2</v>
      </c>
      <c r="S42" s="40">
        <v>12.5</v>
      </c>
      <c r="T42" s="39">
        <v>0</v>
      </c>
      <c r="U42" s="40">
        <v>0</v>
      </c>
      <c r="V42" s="82">
        <v>0</v>
      </c>
      <c r="W42" s="45">
        <v>0</v>
      </c>
      <c r="X42" s="24">
        <v>481</v>
      </c>
      <c r="Y42" s="25">
        <v>100</v>
      </c>
    </row>
    <row r="43" spans="1:25" s="23" customFormat="1" ht="15" customHeight="1" x14ac:dyDescent="0.2">
      <c r="A43" s="21" t="s">
        <v>19</v>
      </c>
      <c r="B43" s="72" t="s">
        <v>55</v>
      </c>
      <c r="C43" s="61">
        <v>1653</v>
      </c>
      <c r="D43" s="74">
        <v>0</v>
      </c>
      <c r="E43" s="63">
        <v>0</v>
      </c>
      <c r="F43" s="64">
        <v>0</v>
      </c>
      <c r="G43" s="63">
        <v>0</v>
      </c>
      <c r="H43" s="64">
        <v>61</v>
      </c>
      <c r="I43" s="63">
        <v>3.7469000000000001</v>
      </c>
      <c r="J43" s="64">
        <v>758</v>
      </c>
      <c r="K43" s="63">
        <v>46.560200000000002</v>
      </c>
      <c r="L43" s="66">
        <v>703</v>
      </c>
      <c r="M43" s="63">
        <v>43.181800000000003</v>
      </c>
      <c r="N43" s="64">
        <v>0</v>
      </c>
      <c r="O43" s="63">
        <v>0</v>
      </c>
      <c r="P43" s="66">
        <v>106</v>
      </c>
      <c r="Q43" s="67">
        <v>6.5110999999999999</v>
      </c>
      <c r="R43" s="74">
        <v>248</v>
      </c>
      <c r="S43" s="67">
        <v>15.003</v>
      </c>
      <c r="T43" s="62">
        <v>25</v>
      </c>
      <c r="U43" s="67">
        <v>1.5124</v>
      </c>
      <c r="V43" s="81">
        <v>13</v>
      </c>
      <c r="W43" s="69">
        <v>0.78639999999999999</v>
      </c>
      <c r="X43" s="70">
        <v>3631</v>
      </c>
      <c r="Y43" s="71">
        <v>100</v>
      </c>
    </row>
    <row r="44" spans="1:25" s="23" customFormat="1" ht="15" customHeight="1" x14ac:dyDescent="0.2">
      <c r="A44" s="21" t="s">
        <v>19</v>
      </c>
      <c r="B44" s="59" t="s">
        <v>56</v>
      </c>
      <c r="C44" s="38">
        <v>741</v>
      </c>
      <c r="D44" s="46">
        <v>140</v>
      </c>
      <c r="E44" s="41">
        <v>18.970199999999998</v>
      </c>
      <c r="F44" s="43">
        <v>3</v>
      </c>
      <c r="G44" s="41">
        <v>0.40649999999999997</v>
      </c>
      <c r="H44" s="43">
        <v>63</v>
      </c>
      <c r="I44" s="41">
        <v>8.5366</v>
      </c>
      <c r="J44" s="42">
        <v>72</v>
      </c>
      <c r="K44" s="41">
        <v>9.7561</v>
      </c>
      <c r="L44" s="47">
        <v>404</v>
      </c>
      <c r="M44" s="41">
        <v>54.7425</v>
      </c>
      <c r="N44" s="42">
        <v>3</v>
      </c>
      <c r="O44" s="41">
        <v>0.40649999999999997</v>
      </c>
      <c r="P44" s="47">
        <v>53</v>
      </c>
      <c r="Q44" s="40">
        <v>7.1816000000000004</v>
      </c>
      <c r="R44" s="46">
        <v>129</v>
      </c>
      <c r="S44" s="40">
        <v>17.408899999999999</v>
      </c>
      <c r="T44" s="39">
        <v>3</v>
      </c>
      <c r="U44" s="40">
        <v>0.40489999999999998</v>
      </c>
      <c r="V44" s="82">
        <v>9</v>
      </c>
      <c r="W44" s="45">
        <v>1.2145999999999999</v>
      </c>
      <c r="X44" s="24">
        <v>1815</v>
      </c>
      <c r="Y44" s="25">
        <v>100</v>
      </c>
    </row>
    <row r="45" spans="1:25" s="23" customFormat="1" ht="15" customHeight="1" x14ac:dyDescent="0.2">
      <c r="A45" s="21" t="s">
        <v>19</v>
      </c>
      <c r="B45" s="72" t="s">
        <v>57</v>
      </c>
      <c r="C45" s="61">
        <v>210</v>
      </c>
      <c r="D45" s="62">
        <v>10</v>
      </c>
      <c r="E45" s="63">
        <v>4.9504999999999999</v>
      </c>
      <c r="F45" s="64">
        <v>0</v>
      </c>
      <c r="G45" s="63">
        <v>0</v>
      </c>
      <c r="H45" s="65">
        <v>61</v>
      </c>
      <c r="I45" s="63">
        <v>30.198</v>
      </c>
      <c r="J45" s="64">
        <v>6</v>
      </c>
      <c r="K45" s="63">
        <v>2.9702999999999999</v>
      </c>
      <c r="L45" s="66">
        <v>111</v>
      </c>
      <c r="M45" s="63">
        <v>54.950499999999998</v>
      </c>
      <c r="N45" s="64">
        <v>2</v>
      </c>
      <c r="O45" s="63">
        <v>0.99009999999999998</v>
      </c>
      <c r="P45" s="66">
        <v>12</v>
      </c>
      <c r="Q45" s="67">
        <v>5.9405999999999999</v>
      </c>
      <c r="R45" s="62">
        <v>24</v>
      </c>
      <c r="S45" s="67">
        <v>11.428599999999999</v>
      </c>
      <c r="T45" s="74">
        <v>8</v>
      </c>
      <c r="U45" s="67">
        <v>3.8094999999999999</v>
      </c>
      <c r="V45" s="81">
        <v>7</v>
      </c>
      <c r="W45" s="69">
        <v>3.3332999999999999</v>
      </c>
      <c r="X45" s="70">
        <v>1283</v>
      </c>
      <c r="Y45" s="71">
        <v>100</v>
      </c>
    </row>
    <row r="46" spans="1:25" s="23" customFormat="1" ht="15" customHeight="1" x14ac:dyDescent="0.2">
      <c r="A46" s="21" t="s">
        <v>19</v>
      </c>
      <c r="B46" s="59" t="s">
        <v>58</v>
      </c>
      <c r="C46" s="38">
        <v>627</v>
      </c>
      <c r="D46" s="39">
        <v>1</v>
      </c>
      <c r="E46" s="41">
        <v>0.15970000000000001</v>
      </c>
      <c r="F46" s="43">
        <v>1</v>
      </c>
      <c r="G46" s="41">
        <v>0.15973999999999999</v>
      </c>
      <c r="H46" s="42">
        <v>118</v>
      </c>
      <c r="I46" s="41">
        <v>18.849799999999998</v>
      </c>
      <c r="J46" s="42">
        <v>261</v>
      </c>
      <c r="K46" s="41">
        <v>41.693300000000001</v>
      </c>
      <c r="L46" s="47">
        <v>222</v>
      </c>
      <c r="M46" s="41">
        <v>35.463299999999997</v>
      </c>
      <c r="N46" s="42">
        <v>0</v>
      </c>
      <c r="O46" s="41">
        <v>0</v>
      </c>
      <c r="P46" s="47">
        <v>23</v>
      </c>
      <c r="Q46" s="40">
        <v>3.6741000000000001</v>
      </c>
      <c r="R46" s="39">
        <v>106</v>
      </c>
      <c r="S46" s="40">
        <v>16.905899999999999</v>
      </c>
      <c r="T46" s="39">
        <v>1</v>
      </c>
      <c r="U46" s="40">
        <v>0.1595</v>
      </c>
      <c r="V46" s="82">
        <v>25</v>
      </c>
      <c r="W46" s="45">
        <v>3.9872000000000001</v>
      </c>
      <c r="X46" s="24">
        <v>3027</v>
      </c>
      <c r="Y46" s="25">
        <v>100</v>
      </c>
    </row>
    <row r="47" spans="1:25" s="23" customFormat="1" ht="15" customHeight="1" x14ac:dyDescent="0.2">
      <c r="A47" s="21" t="s">
        <v>19</v>
      </c>
      <c r="B47" s="72" t="s">
        <v>59</v>
      </c>
      <c r="C47" s="75">
        <v>4</v>
      </c>
      <c r="D47" s="74">
        <v>1</v>
      </c>
      <c r="E47" s="63">
        <v>33.333300000000001</v>
      </c>
      <c r="F47" s="65">
        <v>0</v>
      </c>
      <c r="G47" s="63">
        <v>0</v>
      </c>
      <c r="H47" s="65">
        <v>0</v>
      </c>
      <c r="I47" s="63">
        <v>0</v>
      </c>
      <c r="J47" s="64">
        <v>0</v>
      </c>
      <c r="K47" s="63">
        <v>0</v>
      </c>
      <c r="L47" s="66">
        <v>1</v>
      </c>
      <c r="M47" s="63">
        <v>33.333300000000001</v>
      </c>
      <c r="N47" s="64">
        <v>0</v>
      </c>
      <c r="O47" s="63">
        <v>0</v>
      </c>
      <c r="P47" s="66">
        <v>1</v>
      </c>
      <c r="Q47" s="67">
        <v>33.333300000000001</v>
      </c>
      <c r="R47" s="74">
        <v>1</v>
      </c>
      <c r="S47" s="67">
        <v>25</v>
      </c>
      <c r="T47" s="62">
        <v>1</v>
      </c>
      <c r="U47" s="67">
        <v>25</v>
      </c>
      <c r="V47" s="81">
        <v>0</v>
      </c>
      <c r="W47" s="69">
        <v>0</v>
      </c>
      <c r="X47" s="70">
        <v>308</v>
      </c>
      <c r="Y47" s="71">
        <v>100</v>
      </c>
    </row>
    <row r="48" spans="1:25" s="23" customFormat="1" ht="15" customHeight="1" x14ac:dyDescent="0.2">
      <c r="A48" s="21" t="s">
        <v>19</v>
      </c>
      <c r="B48" s="59" t="s">
        <v>60</v>
      </c>
      <c r="C48" s="38">
        <v>937</v>
      </c>
      <c r="D48" s="46">
        <v>4</v>
      </c>
      <c r="E48" s="41">
        <v>0.43059999999999998</v>
      </c>
      <c r="F48" s="43">
        <v>0</v>
      </c>
      <c r="G48" s="41">
        <v>0</v>
      </c>
      <c r="H48" s="43">
        <v>21</v>
      </c>
      <c r="I48" s="41">
        <v>2.2605</v>
      </c>
      <c r="J48" s="42">
        <v>579</v>
      </c>
      <c r="K48" s="41">
        <v>62.325099999999999</v>
      </c>
      <c r="L48" s="47">
        <v>293</v>
      </c>
      <c r="M48" s="41">
        <v>31.539300000000001</v>
      </c>
      <c r="N48" s="42">
        <v>0</v>
      </c>
      <c r="O48" s="41">
        <v>0</v>
      </c>
      <c r="P48" s="47">
        <v>32</v>
      </c>
      <c r="Q48" s="40">
        <v>3.4445999999999999</v>
      </c>
      <c r="R48" s="46">
        <v>161</v>
      </c>
      <c r="S48" s="40">
        <v>17.182500000000001</v>
      </c>
      <c r="T48" s="46">
        <v>8</v>
      </c>
      <c r="U48" s="40">
        <v>0.8538</v>
      </c>
      <c r="V48" s="82">
        <v>11</v>
      </c>
      <c r="W48" s="45">
        <v>1.1739999999999999</v>
      </c>
      <c r="X48" s="24">
        <v>1236</v>
      </c>
      <c r="Y48" s="25">
        <v>100</v>
      </c>
    </row>
    <row r="49" spans="1:25" s="23" customFormat="1" ht="15" customHeight="1" x14ac:dyDescent="0.2">
      <c r="A49" s="21" t="s">
        <v>19</v>
      </c>
      <c r="B49" s="72" t="s">
        <v>61</v>
      </c>
      <c r="C49" s="75">
        <v>21</v>
      </c>
      <c r="D49" s="74">
        <v>14</v>
      </c>
      <c r="E49" s="63">
        <v>66.666700000000006</v>
      </c>
      <c r="F49" s="64">
        <v>0</v>
      </c>
      <c r="G49" s="63">
        <v>0</v>
      </c>
      <c r="H49" s="65">
        <v>0</v>
      </c>
      <c r="I49" s="63">
        <v>0</v>
      </c>
      <c r="J49" s="65">
        <v>0</v>
      </c>
      <c r="K49" s="63">
        <v>0</v>
      </c>
      <c r="L49" s="66">
        <v>7</v>
      </c>
      <c r="M49" s="63">
        <v>33.333300000000001</v>
      </c>
      <c r="N49" s="65">
        <v>0</v>
      </c>
      <c r="O49" s="63">
        <v>0</v>
      </c>
      <c r="P49" s="66">
        <v>0</v>
      </c>
      <c r="Q49" s="67">
        <v>0</v>
      </c>
      <c r="R49" s="74">
        <v>9</v>
      </c>
      <c r="S49" s="67">
        <v>42.857100000000003</v>
      </c>
      <c r="T49" s="62">
        <v>0</v>
      </c>
      <c r="U49" s="67">
        <v>0</v>
      </c>
      <c r="V49" s="81">
        <v>0</v>
      </c>
      <c r="W49" s="69">
        <v>0</v>
      </c>
      <c r="X49" s="70">
        <v>688</v>
      </c>
      <c r="Y49" s="71">
        <v>100</v>
      </c>
    </row>
    <row r="50" spans="1:25" s="23" customFormat="1" ht="15" customHeight="1" x14ac:dyDescent="0.2">
      <c r="A50" s="21" t="s">
        <v>19</v>
      </c>
      <c r="B50" s="59" t="s">
        <v>62</v>
      </c>
      <c r="C50" s="38">
        <v>2045</v>
      </c>
      <c r="D50" s="39">
        <v>7</v>
      </c>
      <c r="E50" s="41">
        <v>0.34689999999999999</v>
      </c>
      <c r="F50" s="43">
        <v>8</v>
      </c>
      <c r="G50" s="41">
        <v>0.39643</v>
      </c>
      <c r="H50" s="43">
        <v>108</v>
      </c>
      <c r="I50" s="41">
        <v>5.3517999999999999</v>
      </c>
      <c r="J50" s="42">
        <v>1083</v>
      </c>
      <c r="K50" s="41">
        <v>53.667000000000002</v>
      </c>
      <c r="L50" s="47">
        <v>772</v>
      </c>
      <c r="M50" s="41">
        <v>38.255699999999997</v>
      </c>
      <c r="N50" s="42">
        <v>2</v>
      </c>
      <c r="O50" s="41">
        <v>9.9099999999999994E-2</v>
      </c>
      <c r="P50" s="47">
        <v>38</v>
      </c>
      <c r="Q50" s="40">
        <v>1.8831</v>
      </c>
      <c r="R50" s="39">
        <v>313</v>
      </c>
      <c r="S50" s="40">
        <v>15.3056</v>
      </c>
      <c r="T50" s="39">
        <v>27</v>
      </c>
      <c r="U50" s="40">
        <v>1.3203</v>
      </c>
      <c r="V50" s="82">
        <v>28</v>
      </c>
      <c r="W50" s="45">
        <v>1.3692</v>
      </c>
      <c r="X50" s="24">
        <v>1818</v>
      </c>
      <c r="Y50" s="25">
        <v>100</v>
      </c>
    </row>
    <row r="51" spans="1:25" s="23" customFormat="1" ht="15" customHeight="1" x14ac:dyDescent="0.2">
      <c r="A51" s="21" t="s">
        <v>19</v>
      </c>
      <c r="B51" s="72" t="s">
        <v>63</v>
      </c>
      <c r="C51" s="61">
        <v>3922</v>
      </c>
      <c r="D51" s="62">
        <v>9</v>
      </c>
      <c r="E51" s="63">
        <v>0.24410000000000001</v>
      </c>
      <c r="F51" s="64">
        <v>32</v>
      </c>
      <c r="G51" s="63">
        <v>0.86790999999999996</v>
      </c>
      <c r="H51" s="64">
        <v>2089</v>
      </c>
      <c r="I51" s="63">
        <v>56.658499999999997</v>
      </c>
      <c r="J51" s="65">
        <v>919</v>
      </c>
      <c r="K51" s="63">
        <v>24.9254</v>
      </c>
      <c r="L51" s="66">
        <v>564</v>
      </c>
      <c r="M51" s="63">
        <v>15.297000000000001</v>
      </c>
      <c r="N51" s="65">
        <v>2</v>
      </c>
      <c r="O51" s="63">
        <v>5.4199999999999998E-2</v>
      </c>
      <c r="P51" s="66">
        <v>72</v>
      </c>
      <c r="Q51" s="67">
        <v>1.9528000000000001</v>
      </c>
      <c r="R51" s="62">
        <v>524</v>
      </c>
      <c r="S51" s="67">
        <v>13.3605</v>
      </c>
      <c r="T51" s="62">
        <v>235</v>
      </c>
      <c r="U51" s="67">
        <v>5.9917999999999996</v>
      </c>
      <c r="V51" s="81">
        <v>396</v>
      </c>
      <c r="W51" s="69">
        <v>10.0969</v>
      </c>
      <c r="X51" s="70">
        <v>8616</v>
      </c>
      <c r="Y51" s="71">
        <v>100</v>
      </c>
    </row>
    <row r="52" spans="1:25" s="23" customFormat="1" ht="15" customHeight="1" x14ac:dyDescent="0.2">
      <c r="A52" s="21" t="s">
        <v>19</v>
      </c>
      <c r="B52" s="59" t="s">
        <v>64</v>
      </c>
      <c r="C52" s="38">
        <v>61</v>
      </c>
      <c r="D52" s="39">
        <v>1</v>
      </c>
      <c r="E52" s="41">
        <v>1.6393</v>
      </c>
      <c r="F52" s="42">
        <v>0</v>
      </c>
      <c r="G52" s="41">
        <v>0</v>
      </c>
      <c r="H52" s="43">
        <v>15</v>
      </c>
      <c r="I52" s="41">
        <v>24.590199999999999</v>
      </c>
      <c r="J52" s="42">
        <v>2</v>
      </c>
      <c r="K52" s="41">
        <v>3.2787000000000002</v>
      </c>
      <c r="L52" s="44">
        <v>43</v>
      </c>
      <c r="M52" s="41">
        <v>70.491799999999998</v>
      </c>
      <c r="N52" s="42">
        <v>0</v>
      </c>
      <c r="O52" s="41">
        <v>0</v>
      </c>
      <c r="P52" s="44">
        <v>0</v>
      </c>
      <c r="Q52" s="40">
        <v>0</v>
      </c>
      <c r="R52" s="39">
        <v>9</v>
      </c>
      <c r="S52" s="40">
        <v>14.754099999999999</v>
      </c>
      <c r="T52" s="46">
        <v>0</v>
      </c>
      <c r="U52" s="40">
        <v>0</v>
      </c>
      <c r="V52" s="82">
        <v>6</v>
      </c>
      <c r="W52" s="45">
        <v>9.8361000000000001</v>
      </c>
      <c r="X52" s="24">
        <v>1009</v>
      </c>
      <c r="Y52" s="25">
        <v>100</v>
      </c>
    </row>
    <row r="53" spans="1:25" s="23" customFormat="1" ht="15" customHeight="1" x14ac:dyDescent="0.2">
      <c r="A53" s="21" t="s">
        <v>19</v>
      </c>
      <c r="B53" s="72" t="s">
        <v>65</v>
      </c>
      <c r="C53" s="75">
        <v>12</v>
      </c>
      <c r="D53" s="74">
        <v>0</v>
      </c>
      <c r="E53" s="63">
        <v>0</v>
      </c>
      <c r="F53" s="64">
        <v>0</v>
      </c>
      <c r="G53" s="63">
        <v>0</v>
      </c>
      <c r="H53" s="65">
        <v>0</v>
      </c>
      <c r="I53" s="63">
        <v>0</v>
      </c>
      <c r="J53" s="65">
        <v>0</v>
      </c>
      <c r="K53" s="63">
        <v>0</v>
      </c>
      <c r="L53" s="66">
        <v>11</v>
      </c>
      <c r="M53" s="63">
        <v>91.666700000000006</v>
      </c>
      <c r="N53" s="65">
        <v>0</v>
      </c>
      <c r="O53" s="63">
        <v>0</v>
      </c>
      <c r="P53" s="66">
        <v>1</v>
      </c>
      <c r="Q53" s="67">
        <v>8.3332999999999995</v>
      </c>
      <c r="R53" s="74">
        <v>4</v>
      </c>
      <c r="S53" s="67">
        <v>33.333300000000001</v>
      </c>
      <c r="T53" s="74">
        <v>0</v>
      </c>
      <c r="U53" s="67">
        <v>0</v>
      </c>
      <c r="V53" s="81">
        <v>1</v>
      </c>
      <c r="W53" s="69">
        <v>8.3332999999999995</v>
      </c>
      <c r="X53" s="70">
        <v>306</v>
      </c>
      <c r="Y53" s="71">
        <v>100</v>
      </c>
    </row>
    <row r="54" spans="1:25" s="23" customFormat="1" ht="15" customHeight="1" x14ac:dyDescent="0.2">
      <c r="A54" s="21" t="s">
        <v>19</v>
      </c>
      <c r="B54" s="59" t="s">
        <v>66</v>
      </c>
      <c r="C54" s="38">
        <v>223</v>
      </c>
      <c r="D54" s="39">
        <v>0</v>
      </c>
      <c r="E54" s="76">
        <v>0</v>
      </c>
      <c r="F54" s="43">
        <v>1</v>
      </c>
      <c r="G54" s="41">
        <v>0.45249</v>
      </c>
      <c r="H54" s="43">
        <v>7</v>
      </c>
      <c r="I54" s="41">
        <v>3.1674000000000002</v>
      </c>
      <c r="J54" s="43">
        <v>99</v>
      </c>
      <c r="K54" s="41">
        <v>44.796399999999998</v>
      </c>
      <c r="L54" s="47">
        <v>106</v>
      </c>
      <c r="M54" s="41">
        <v>47.963799999999999</v>
      </c>
      <c r="N54" s="43">
        <v>0</v>
      </c>
      <c r="O54" s="41">
        <v>0</v>
      </c>
      <c r="P54" s="47">
        <v>8</v>
      </c>
      <c r="Q54" s="40">
        <v>3.6198999999999999</v>
      </c>
      <c r="R54" s="39">
        <v>42</v>
      </c>
      <c r="S54" s="40">
        <v>18.834099999999999</v>
      </c>
      <c r="T54" s="46">
        <v>2</v>
      </c>
      <c r="U54" s="40">
        <v>0.89690000000000003</v>
      </c>
      <c r="V54" s="82">
        <v>0</v>
      </c>
      <c r="W54" s="45">
        <v>0</v>
      </c>
      <c r="X54" s="24">
        <v>1971</v>
      </c>
      <c r="Y54" s="25">
        <v>100</v>
      </c>
    </row>
    <row r="55" spans="1:25" s="23" customFormat="1" ht="15" customHeight="1" x14ac:dyDescent="0.2">
      <c r="A55" s="21" t="s">
        <v>19</v>
      </c>
      <c r="B55" s="72" t="s">
        <v>67</v>
      </c>
      <c r="C55" s="61">
        <v>1663</v>
      </c>
      <c r="D55" s="62">
        <v>28</v>
      </c>
      <c r="E55" s="63">
        <v>1.7533000000000001</v>
      </c>
      <c r="F55" s="65">
        <v>60</v>
      </c>
      <c r="G55" s="63">
        <v>3.7570399999999999</v>
      </c>
      <c r="H55" s="64">
        <v>295</v>
      </c>
      <c r="I55" s="63">
        <v>18.472100000000001</v>
      </c>
      <c r="J55" s="64">
        <v>98</v>
      </c>
      <c r="K55" s="63">
        <v>6.1364999999999998</v>
      </c>
      <c r="L55" s="73">
        <v>995</v>
      </c>
      <c r="M55" s="63">
        <v>62.304299999999998</v>
      </c>
      <c r="N55" s="64">
        <v>8</v>
      </c>
      <c r="O55" s="63">
        <v>0.50090000000000001</v>
      </c>
      <c r="P55" s="73">
        <v>113</v>
      </c>
      <c r="Q55" s="67">
        <v>7.0758000000000001</v>
      </c>
      <c r="R55" s="62">
        <v>306</v>
      </c>
      <c r="S55" s="67">
        <v>18.400500000000001</v>
      </c>
      <c r="T55" s="62">
        <v>66</v>
      </c>
      <c r="U55" s="67">
        <v>3.9687000000000001</v>
      </c>
      <c r="V55" s="81">
        <v>53</v>
      </c>
      <c r="W55" s="69">
        <v>3.1869999999999998</v>
      </c>
      <c r="X55" s="70">
        <v>2305</v>
      </c>
      <c r="Y55" s="71">
        <v>100</v>
      </c>
    </row>
    <row r="56" spans="1:25" s="23" customFormat="1" ht="15" customHeight="1" x14ac:dyDescent="0.2">
      <c r="A56" s="21" t="s">
        <v>19</v>
      </c>
      <c r="B56" s="59" t="s">
        <v>68</v>
      </c>
      <c r="C56" s="38">
        <v>161</v>
      </c>
      <c r="D56" s="46">
        <v>0</v>
      </c>
      <c r="E56" s="41">
        <v>0</v>
      </c>
      <c r="F56" s="42">
        <v>0</v>
      </c>
      <c r="G56" s="41">
        <v>0</v>
      </c>
      <c r="H56" s="43">
        <v>1</v>
      </c>
      <c r="I56" s="41">
        <v>0.625</v>
      </c>
      <c r="J56" s="42">
        <v>24</v>
      </c>
      <c r="K56" s="41">
        <v>15</v>
      </c>
      <c r="L56" s="44">
        <v>125</v>
      </c>
      <c r="M56" s="41">
        <v>78.125</v>
      </c>
      <c r="N56" s="42">
        <v>0</v>
      </c>
      <c r="O56" s="41">
        <v>0</v>
      </c>
      <c r="P56" s="44">
        <v>10</v>
      </c>
      <c r="Q56" s="40">
        <v>6.25</v>
      </c>
      <c r="R56" s="46">
        <v>29</v>
      </c>
      <c r="S56" s="40">
        <v>18.0124</v>
      </c>
      <c r="T56" s="39">
        <v>1</v>
      </c>
      <c r="U56" s="40">
        <v>0.62109999999999999</v>
      </c>
      <c r="V56" s="82">
        <v>0</v>
      </c>
      <c r="W56" s="45">
        <v>0</v>
      </c>
      <c r="X56" s="24">
        <v>720</v>
      </c>
      <c r="Y56" s="25">
        <v>100</v>
      </c>
    </row>
    <row r="57" spans="1:25" s="23" customFormat="1" ht="15" customHeight="1" x14ac:dyDescent="0.2">
      <c r="A57" s="21" t="s">
        <v>19</v>
      </c>
      <c r="B57" s="72" t="s">
        <v>69</v>
      </c>
      <c r="C57" s="61">
        <v>358</v>
      </c>
      <c r="D57" s="74">
        <v>9</v>
      </c>
      <c r="E57" s="63">
        <v>2.5352000000000001</v>
      </c>
      <c r="F57" s="64">
        <v>5</v>
      </c>
      <c r="G57" s="63">
        <v>1.40845</v>
      </c>
      <c r="H57" s="64">
        <v>71</v>
      </c>
      <c r="I57" s="63">
        <v>20</v>
      </c>
      <c r="J57" s="64">
        <v>104</v>
      </c>
      <c r="K57" s="63">
        <v>29.2958</v>
      </c>
      <c r="L57" s="73">
        <v>156</v>
      </c>
      <c r="M57" s="63">
        <v>43.9437</v>
      </c>
      <c r="N57" s="64">
        <v>0</v>
      </c>
      <c r="O57" s="63">
        <v>0</v>
      </c>
      <c r="P57" s="73">
        <v>10</v>
      </c>
      <c r="Q57" s="67">
        <v>2.8169</v>
      </c>
      <c r="R57" s="74">
        <v>98</v>
      </c>
      <c r="S57" s="67">
        <v>27.374300000000002</v>
      </c>
      <c r="T57" s="62">
        <v>3</v>
      </c>
      <c r="U57" s="67">
        <v>0.83799999999999997</v>
      </c>
      <c r="V57" s="81">
        <v>5</v>
      </c>
      <c r="W57" s="69">
        <v>1.3966000000000001</v>
      </c>
      <c r="X57" s="70">
        <v>2232</v>
      </c>
      <c r="Y57" s="71">
        <v>100</v>
      </c>
    </row>
    <row r="58" spans="1:25" s="23" customFormat="1" ht="15" customHeight="1" thickBot="1" x14ac:dyDescent="0.25">
      <c r="A58" s="21" t="s">
        <v>19</v>
      </c>
      <c r="B58" s="77" t="s">
        <v>70</v>
      </c>
      <c r="C58" s="49">
        <v>27</v>
      </c>
      <c r="D58" s="50">
        <v>2</v>
      </c>
      <c r="E58" s="51">
        <v>7.4074</v>
      </c>
      <c r="F58" s="50">
        <v>0</v>
      </c>
      <c r="G58" s="53">
        <v>0</v>
      </c>
      <c r="H58" s="54">
        <v>3</v>
      </c>
      <c r="I58" s="53">
        <v>11.1111</v>
      </c>
      <c r="J58" s="54">
        <v>0</v>
      </c>
      <c r="K58" s="53">
        <v>0</v>
      </c>
      <c r="L58" s="54">
        <v>22</v>
      </c>
      <c r="M58" s="53">
        <v>81.481499999999997</v>
      </c>
      <c r="N58" s="78">
        <v>0</v>
      </c>
      <c r="O58" s="53">
        <v>0</v>
      </c>
      <c r="P58" s="54">
        <v>0</v>
      </c>
      <c r="Q58" s="53">
        <v>0</v>
      </c>
      <c r="R58" s="78">
        <v>4</v>
      </c>
      <c r="S58" s="51">
        <v>14.8148</v>
      </c>
      <c r="T58" s="52">
        <v>0</v>
      </c>
      <c r="U58" s="51">
        <v>0</v>
      </c>
      <c r="V58" s="83">
        <v>0</v>
      </c>
      <c r="W58" s="55">
        <v>0</v>
      </c>
      <c r="X58" s="26">
        <v>365</v>
      </c>
      <c r="Y58" s="27">
        <v>100</v>
      </c>
    </row>
    <row r="59" spans="1:25" s="23" customFormat="1" ht="15" customHeight="1" x14ac:dyDescent="0.2">
      <c r="A59" s="21"/>
      <c r="B59" s="28"/>
      <c r="C59" s="29"/>
      <c r="D59" s="29"/>
      <c r="E59" s="29"/>
      <c r="F59" s="29"/>
      <c r="G59" s="29"/>
      <c r="H59" s="29"/>
      <c r="I59" s="29"/>
      <c r="J59" s="29"/>
      <c r="K59" s="29"/>
      <c r="L59" s="29"/>
      <c r="M59" s="29"/>
      <c r="N59" s="29"/>
      <c r="O59" s="29"/>
      <c r="P59" s="29"/>
      <c r="Q59" s="29"/>
      <c r="R59" s="29"/>
      <c r="S59" s="29"/>
      <c r="T59" s="29"/>
      <c r="U59" s="29"/>
      <c r="V59" s="84"/>
      <c r="W59" s="22"/>
      <c r="X59" s="29"/>
      <c r="Y59" s="29"/>
    </row>
    <row r="60" spans="1:25" s="23" customFormat="1" ht="15" customHeight="1" x14ac:dyDescent="0.2">
      <c r="A60" s="21"/>
      <c r="B60" s="28" t="s">
        <v>71</v>
      </c>
      <c r="C60" s="30"/>
      <c r="D60" s="30"/>
      <c r="E60" s="30"/>
      <c r="F60" s="30"/>
      <c r="G60" s="30"/>
      <c r="H60" s="29"/>
      <c r="I60" s="29"/>
      <c r="J60" s="29"/>
      <c r="K60" s="29"/>
      <c r="L60" s="29"/>
      <c r="M60" s="29"/>
      <c r="N60" s="29"/>
      <c r="O60" s="29"/>
      <c r="P60" s="29"/>
      <c r="Q60" s="29"/>
      <c r="R60" s="29"/>
      <c r="S60" s="29"/>
      <c r="T60" s="29"/>
      <c r="U60" s="29"/>
      <c r="V60" s="84"/>
      <c r="W60" s="30"/>
      <c r="X60" s="29"/>
      <c r="Y60" s="29"/>
    </row>
    <row r="61" spans="1:25" s="23" customFormat="1" ht="15" customHeight="1" x14ac:dyDescent="0.2">
      <c r="A61" s="21"/>
      <c r="B61" s="31" t="s">
        <v>72</v>
      </c>
      <c r="C61" s="30"/>
      <c r="D61" s="30"/>
      <c r="E61" s="30"/>
      <c r="F61" s="30"/>
      <c r="G61" s="30"/>
      <c r="H61" s="29"/>
      <c r="I61" s="29"/>
      <c r="J61" s="29"/>
      <c r="K61" s="29"/>
      <c r="L61" s="29"/>
      <c r="M61" s="29"/>
      <c r="N61" s="29"/>
      <c r="O61" s="29"/>
      <c r="P61" s="29"/>
      <c r="Q61" s="29"/>
      <c r="R61" s="29"/>
      <c r="S61" s="29"/>
      <c r="T61" s="29"/>
      <c r="U61" s="29"/>
      <c r="V61" s="84"/>
      <c r="W61" s="30"/>
      <c r="X61" s="29"/>
      <c r="Y61" s="29"/>
    </row>
    <row r="62" spans="1:25" s="23" customFormat="1" ht="15" customHeight="1" x14ac:dyDescent="0.2">
      <c r="A62" s="21"/>
      <c r="B62" s="31" t="s">
        <v>73</v>
      </c>
      <c r="C62" s="30"/>
      <c r="D62" s="30"/>
      <c r="E62" s="30"/>
      <c r="F62" s="30"/>
      <c r="G62" s="30"/>
      <c r="H62" s="29"/>
      <c r="I62" s="29"/>
      <c r="J62" s="29"/>
      <c r="K62" s="29"/>
      <c r="L62" s="29"/>
      <c r="M62" s="29"/>
      <c r="N62" s="29"/>
      <c r="O62" s="29"/>
      <c r="P62" s="29"/>
      <c r="Q62" s="29"/>
      <c r="R62" s="29"/>
      <c r="S62" s="29"/>
      <c r="T62" s="29"/>
      <c r="U62" s="29"/>
      <c r="V62" s="84"/>
      <c r="W62" s="30"/>
      <c r="X62" s="29"/>
      <c r="Y62" s="29"/>
    </row>
    <row r="63" spans="1:25" s="23" customFormat="1" ht="15" customHeight="1" x14ac:dyDescent="0.2">
      <c r="A63" s="21"/>
      <c r="B63" s="31" t="str">
        <f>CONCATENATE("NOTE: Table reads (for US Totals):  Of all ", C68," public school female students with and without disabilities who received ", LOWER(A7), ", ",D68," (",TEXT(U7,"0.0"),"%) were served solely under Section 504 and ", F68," (",TEXT(S7,"0.0"),"%) were served under IDEA.")</f>
        <v>NOTE: Table reads (for US Totals):  Of all 27,110 public school female students with and without disabilities who received expulsions with and without educational services, 667 (2.5%) were served solely under Section 504 and 4,212 (15.5%) were served under IDEA.</v>
      </c>
      <c r="C63" s="30"/>
      <c r="D63" s="30"/>
      <c r="E63" s="30"/>
      <c r="F63" s="30"/>
      <c r="G63" s="30"/>
      <c r="H63" s="29"/>
      <c r="I63" s="29"/>
      <c r="J63" s="29"/>
      <c r="K63" s="29"/>
      <c r="L63" s="29"/>
      <c r="M63" s="29"/>
      <c r="N63" s="29"/>
      <c r="O63" s="29"/>
      <c r="P63" s="29"/>
      <c r="Q63" s="29"/>
      <c r="R63" s="29"/>
      <c r="S63" s="29"/>
      <c r="T63" s="29"/>
      <c r="U63" s="29"/>
      <c r="V63" s="84"/>
      <c r="W63" s="22"/>
      <c r="X63" s="29"/>
      <c r="Y63" s="29"/>
    </row>
    <row r="64" spans="1:25" s="23" customFormat="1" ht="15" customHeight="1" x14ac:dyDescent="0.2">
      <c r="A64" s="21"/>
      <c r="B64" s="31" t="str">
        <f>CONCATENATE("            Table reads (for US Race/Ethnicity):  Of all ",TEXT(A3,"#,##0")," public school female students without and with disabilities served under IDEA who received ",LOWER(A7), ", ",TEXT(D7,"#,##0")," (",TEXT(E7,"0.0"),"%) were American Indian or Alaska Native.")</f>
        <v xml:space="preserve">            Table reads (for US Race/Ethnicity):  Of all 26,443 public school female students without and with disabilities served under IDEA who received expulsions with and without educational services, 474 (1.8%) were American Indian or Alaska Native.</v>
      </c>
      <c r="C64" s="30"/>
      <c r="D64" s="30"/>
      <c r="E64" s="30"/>
      <c r="F64" s="30"/>
      <c r="G64" s="30"/>
      <c r="H64" s="29"/>
      <c r="I64" s="29"/>
      <c r="J64" s="29"/>
      <c r="K64" s="29"/>
      <c r="L64" s="29"/>
      <c r="M64" s="29"/>
      <c r="N64" s="29"/>
      <c r="O64" s="29"/>
      <c r="P64" s="29"/>
      <c r="Q64" s="29"/>
      <c r="R64" s="29"/>
      <c r="S64" s="29"/>
      <c r="T64" s="29"/>
      <c r="U64" s="29"/>
      <c r="V64" s="84"/>
      <c r="W64" s="30"/>
      <c r="X64" s="29"/>
      <c r="Y64" s="29"/>
    </row>
    <row r="65" spans="1:26" s="23" customFormat="1" ht="15" customHeight="1" x14ac:dyDescent="0.2">
      <c r="A65" s="21"/>
      <c r="B65" s="89" t="s">
        <v>74</v>
      </c>
      <c r="C65" s="89"/>
      <c r="D65" s="89"/>
      <c r="E65" s="89"/>
      <c r="F65" s="89"/>
      <c r="G65" s="89"/>
      <c r="H65" s="89"/>
      <c r="I65" s="89"/>
      <c r="J65" s="89"/>
      <c r="K65" s="89"/>
      <c r="L65" s="89"/>
      <c r="M65" s="89"/>
      <c r="N65" s="89"/>
      <c r="O65" s="89"/>
      <c r="P65" s="89"/>
      <c r="Q65" s="89"/>
      <c r="R65" s="89"/>
      <c r="S65" s="89"/>
      <c r="T65" s="89"/>
      <c r="U65" s="89"/>
      <c r="V65" s="89"/>
      <c r="W65" s="89"/>
      <c r="X65" s="29"/>
      <c r="Y65" s="29"/>
    </row>
    <row r="66" spans="1:26" s="34" customFormat="1" ht="14.1" customHeight="1" x14ac:dyDescent="0.2">
      <c r="A66" s="37"/>
      <c r="B66" s="89" t="s">
        <v>75</v>
      </c>
      <c r="C66" s="89"/>
      <c r="D66" s="89"/>
      <c r="E66" s="89"/>
      <c r="F66" s="89"/>
      <c r="G66" s="89"/>
      <c r="H66" s="89"/>
      <c r="I66" s="89"/>
      <c r="J66" s="89"/>
      <c r="K66" s="89"/>
      <c r="L66" s="89"/>
      <c r="M66" s="89"/>
      <c r="N66" s="89"/>
      <c r="O66" s="89"/>
      <c r="P66" s="89"/>
      <c r="Q66" s="89"/>
      <c r="R66" s="89"/>
      <c r="S66" s="89"/>
      <c r="T66" s="89"/>
      <c r="U66" s="89"/>
      <c r="V66" s="89"/>
      <c r="W66" s="89"/>
      <c r="X66" s="33"/>
      <c r="Y66" s="32"/>
    </row>
    <row r="67" spans="1:26" ht="15" customHeight="1" x14ac:dyDescent="0.2"/>
    <row r="68" spans="1:26" x14ac:dyDescent="0.2">
      <c r="B68" s="56"/>
      <c r="C68" s="57" t="str">
        <f>IF(ISTEXT(C7),LEFT(C7,3),TEXT(C7,"#,##0"))</f>
        <v>27,110</v>
      </c>
      <c r="D68" s="57" t="str">
        <f>IF(ISTEXT(T7),LEFT(T7,3),TEXT(T7,"#,##0"))</f>
        <v>667</v>
      </c>
      <c r="E68" s="57"/>
      <c r="F68" s="57" t="str">
        <f>IF(ISTEXT(R7),LEFT(R7,3),TEXT(R7,"#,##0"))</f>
        <v>4,212</v>
      </c>
      <c r="G68" s="57"/>
      <c r="H68" s="57" t="str">
        <f>IF(ISTEXT(D7),LEFT(D7,3),TEXT(D7,"#,##0"))</f>
        <v>474</v>
      </c>
      <c r="I68" s="4"/>
      <c r="J68" s="4"/>
      <c r="K68" s="4"/>
      <c r="L68" s="4"/>
      <c r="M68" s="4"/>
      <c r="N68" s="4"/>
      <c r="O68" s="4"/>
      <c r="P68" s="4"/>
      <c r="Q68" s="4"/>
      <c r="R68" s="4"/>
      <c r="S68" s="4"/>
      <c r="T68" s="4"/>
      <c r="U68" s="4"/>
      <c r="V68" s="85"/>
      <c r="W68" s="58"/>
    </row>
    <row r="69" spans="1:26" s="36" customFormat="1" ht="15" customHeight="1" x14ac:dyDescent="0.2">
      <c r="B69" s="5"/>
      <c r="C69" s="5"/>
      <c r="D69" s="5"/>
      <c r="E69" s="5"/>
      <c r="F69" s="5"/>
      <c r="G69" s="5"/>
      <c r="H69" s="5"/>
      <c r="I69" s="5"/>
      <c r="J69" s="5"/>
      <c r="K69" s="5"/>
      <c r="L69" s="5"/>
      <c r="M69" s="5"/>
      <c r="N69" s="5"/>
      <c r="O69" s="5"/>
      <c r="P69" s="5"/>
      <c r="Q69" s="5"/>
      <c r="R69" s="5"/>
      <c r="S69" s="5"/>
      <c r="T69" s="5"/>
      <c r="U69" s="5"/>
      <c r="V69" s="86"/>
      <c r="X69" s="4"/>
      <c r="Y69" s="4"/>
      <c r="Z69" s="58"/>
    </row>
  </sheetData>
  <sortState ref="B8:Y58">
    <sortCondition ref="B8:B58"/>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5" customHeight="1" x14ac:dyDescent="0.2"/>
  <cols>
    <col min="1" max="1" width="2.85546875" style="35" customWidth="1"/>
    <col min="2" max="2" width="19" style="5" customWidth="1"/>
    <col min="3" max="21" width="13.140625" style="5" customWidth="1"/>
    <col min="22" max="22" width="13.140625" style="86" customWidth="1"/>
    <col min="23" max="23" width="13.140625" style="36" customWidth="1"/>
    <col min="24" max="25" width="13.140625" style="5" customWidth="1"/>
    <col min="26" max="16384" width="10.140625" style="37"/>
  </cols>
  <sheetData>
    <row r="1" spans="1:25" s="5" customFormat="1" ht="15" customHeight="1" x14ac:dyDescent="0.2">
      <c r="A1" s="1"/>
      <c r="B1" s="2"/>
      <c r="C1" s="3"/>
      <c r="D1" s="3"/>
      <c r="E1" s="3"/>
      <c r="F1" s="3"/>
      <c r="G1" s="3"/>
      <c r="H1" s="3"/>
      <c r="I1" s="3"/>
      <c r="J1" s="3"/>
      <c r="K1" s="3"/>
      <c r="L1" s="3"/>
      <c r="M1" s="3"/>
      <c r="N1" s="3"/>
      <c r="O1" s="3"/>
      <c r="P1" s="3"/>
      <c r="Q1" s="3"/>
      <c r="R1" s="3"/>
      <c r="S1" s="3"/>
      <c r="T1" s="3"/>
      <c r="U1" s="3"/>
      <c r="V1" s="79"/>
      <c r="W1" s="4"/>
      <c r="X1" s="3"/>
      <c r="Y1" s="3"/>
    </row>
    <row r="2" spans="1:25" s="7" customFormat="1" ht="15" customHeight="1" x14ac:dyDescent="0.25">
      <c r="A2" s="6"/>
      <c r="B2" s="94" t="str">
        <f>CONCATENATE("Number and percentage of public school students with disabilities receiving ",LOWER(A7), " by disability status, race/ethnicity, and English proficiency, by state: School Year 2015-16")</f>
        <v>Number and percentage of public school students with disabilities receiving expulsions with and without educational services by disability status, race/ethnicity, and English proficiency, by state: School Year 2015-16</v>
      </c>
      <c r="C2" s="94"/>
      <c r="D2" s="94"/>
      <c r="E2" s="94"/>
      <c r="F2" s="94"/>
      <c r="G2" s="94"/>
      <c r="H2" s="94"/>
      <c r="I2" s="94"/>
      <c r="J2" s="94"/>
      <c r="K2" s="94"/>
      <c r="L2" s="94"/>
      <c r="M2" s="94"/>
      <c r="N2" s="94"/>
      <c r="O2" s="94"/>
      <c r="P2" s="94"/>
      <c r="Q2" s="94"/>
      <c r="R2" s="94"/>
      <c r="S2" s="94"/>
      <c r="T2" s="94"/>
      <c r="U2" s="94"/>
      <c r="V2" s="94"/>
      <c r="W2" s="94"/>
    </row>
    <row r="3" spans="1:25" s="5" customFormat="1" ht="15" customHeight="1" thickBot="1" x14ac:dyDescent="0.3">
      <c r="A3" s="1"/>
      <c r="B3" s="8"/>
      <c r="C3" s="9"/>
      <c r="D3" s="9"/>
      <c r="E3" s="9"/>
      <c r="F3" s="9"/>
      <c r="G3" s="9"/>
      <c r="H3" s="9"/>
      <c r="I3" s="9"/>
      <c r="J3" s="9"/>
      <c r="K3" s="9"/>
      <c r="L3" s="9"/>
      <c r="M3" s="9"/>
      <c r="N3" s="9"/>
      <c r="O3" s="9"/>
      <c r="P3" s="9"/>
      <c r="Q3" s="9"/>
      <c r="R3" s="9"/>
      <c r="S3" s="9"/>
      <c r="T3" s="9"/>
      <c r="U3" s="9"/>
      <c r="V3" s="80"/>
      <c r="W3" s="4"/>
      <c r="X3" s="9"/>
      <c r="Y3" s="9"/>
    </row>
    <row r="4" spans="1:25" s="11" customFormat="1" ht="24.95" customHeight="1" x14ac:dyDescent="0.2">
      <c r="A4" s="10"/>
      <c r="B4" s="97" t="s">
        <v>0</v>
      </c>
      <c r="C4" s="99" t="s">
        <v>81</v>
      </c>
      <c r="D4" s="101" t="s">
        <v>3</v>
      </c>
      <c r="E4" s="102"/>
      <c r="F4" s="101" t="s">
        <v>2</v>
      </c>
      <c r="G4" s="102"/>
      <c r="H4" s="112" t="s">
        <v>80</v>
      </c>
      <c r="I4" s="113"/>
      <c r="J4" s="113"/>
      <c r="K4" s="113"/>
      <c r="L4" s="113"/>
      <c r="M4" s="113"/>
      <c r="N4" s="113"/>
      <c r="O4" s="113"/>
      <c r="P4" s="113"/>
      <c r="Q4" s="113"/>
      <c r="R4" s="113"/>
      <c r="S4" s="113"/>
      <c r="T4" s="113"/>
      <c r="U4" s="114"/>
      <c r="V4" s="101" t="s">
        <v>79</v>
      </c>
      <c r="W4" s="102"/>
      <c r="X4" s="95" t="s">
        <v>5</v>
      </c>
      <c r="Y4" s="105" t="s">
        <v>6</v>
      </c>
    </row>
    <row r="5" spans="1:25" s="11" customFormat="1" ht="24.95" customHeight="1" x14ac:dyDescent="0.2">
      <c r="A5" s="10"/>
      <c r="B5" s="98"/>
      <c r="C5" s="100"/>
      <c r="D5" s="103"/>
      <c r="E5" s="104"/>
      <c r="F5" s="103"/>
      <c r="G5" s="104"/>
      <c r="H5" s="107" t="s">
        <v>7</v>
      </c>
      <c r="I5" s="108"/>
      <c r="J5" s="109" t="s">
        <v>8</v>
      </c>
      <c r="K5" s="108"/>
      <c r="L5" s="110" t="s">
        <v>9</v>
      </c>
      <c r="M5" s="108"/>
      <c r="N5" s="110" t="s">
        <v>10</v>
      </c>
      <c r="O5" s="108"/>
      <c r="P5" s="110" t="s">
        <v>11</v>
      </c>
      <c r="Q5" s="108"/>
      <c r="R5" s="110" t="s">
        <v>12</v>
      </c>
      <c r="S5" s="108"/>
      <c r="T5" s="110" t="s">
        <v>13</v>
      </c>
      <c r="U5" s="111"/>
      <c r="V5" s="103"/>
      <c r="W5" s="104"/>
      <c r="X5" s="96"/>
      <c r="Y5" s="106"/>
    </row>
    <row r="6" spans="1:25" s="11" customFormat="1" ht="15" customHeight="1" thickBot="1" x14ac:dyDescent="0.25">
      <c r="A6" s="10"/>
      <c r="B6" s="12"/>
      <c r="C6" s="13"/>
      <c r="D6" s="14" t="s">
        <v>14</v>
      </c>
      <c r="E6" s="15" t="s">
        <v>16</v>
      </c>
      <c r="F6" s="14" t="s">
        <v>14</v>
      </c>
      <c r="G6" s="15" t="s">
        <v>16</v>
      </c>
      <c r="H6" s="14" t="s">
        <v>14</v>
      </c>
      <c r="I6" s="16" t="s">
        <v>15</v>
      </c>
      <c r="J6" s="17" t="s">
        <v>14</v>
      </c>
      <c r="K6" s="16" t="s">
        <v>15</v>
      </c>
      <c r="L6" s="17" t="s">
        <v>14</v>
      </c>
      <c r="M6" s="16" t="s">
        <v>15</v>
      </c>
      <c r="N6" s="17" t="s">
        <v>14</v>
      </c>
      <c r="O6" s="16" t="s">
        <v>15</v>
      </c>
      <c r="P6" s="17" t="s">
        <v>14</v>
      </c>
      <c r="Q6" s="16" t="s">
        <v>15</v>
      </c>
      <c r="R6" s="17" t="s">
        <v>14</v>
      </c>
      <c r="S6" s="16" t="s">
        <v>15</v>
      </c>
      <c r="T6" s="17" t="s">
        <v>14</v>
      </c>
      <c r="U6" s="18" t="s">
        <v>15</v>
      </c>
      <c r="V6" s="17" t="s">
        <v>14</v>
      </c>
      <c r="W6" s="15" t="s">
        <v>16</v>
      </c>
      <c r="X6" s="19"/>
      <c r="Y6" s="20"/>
    </row>
    <row r="7" spans="1:25" s="23" customFormat="1" ht="15" customHeight="1" x14ac:dyDescent="0.2">
      <c r="A7" s="21" t="s">
        <v>17</v>
      </c>
      <c r="B7" s="60" t="s">
        <v>18</v>
      </c>
      <c r="C7" s="61">
        <v>24898</v>
      </c>
      <c r="D7" s="62">
        <v>3049</v>
      </c>
      <c r="E7" s="67">
        <v>12.246</v>
      </c>
      <c r="F7" s="68">
        <v>21849</v>
      </c>
      <c r="G7" s="67">
        <v>87.754000000000005</v>
      </c>
      <c r="H7" s="68">
        <v>378</v>
      </c>
      <c r="I7" s="63">
        <v>1.7301</v>
      </c>
      <c r="J7" s="64">
        <v>138</v>
      </c>
      <c r="K7" s="63">
        <v>0.63161</v>
      </c>
      <c r="L7" s="64">
        <v>4575</v>
      </c>
      <c r="M7" s="63">
        <v>20.9392</v>
      </c>
      <c r="N7" s="65">
        <v>7419</v>
      </c>
      <c r="O7" s="63">
        <v>33.956000000000003</v>
      </c>
      <c r="P7" s="66">
        <v>8530</v>
      </c>
      <c r="Q7" s="63">
        <v>39.040999999999997</v>
      </c>
      <c r="R7" s="65">
        <v>51</v>
      </c>
      <c r="S7" s="63">
        <v>0.2334</v>
      </c>
      <c r="T7" s="66">
        <v>758</v>
      </c>
      <c r="U7" s="67">
        <v>3.4693000000000001</v>
      </c>
      <c r="V7" s="81">
        <v>1651</v>
      </c>
      <c r="W7" s="69">
        <v>6.6311</v>
      </c>
      <c r="X7" s="70">
        <v>96360</v>
      </c>
      <c r="Y7" s="71">
        <v>99.998000000000005</v>
      </c>
    </row>
    <row r="8" spans="1:25" s="23" customFormat="1" ht="15" customHeight="1" x14ac:dyDescent="0.2">
      <c r="A8" s="21" t="s">
        <v>19</v>
      </c>
      <c r="B8" s="59" t="s">
        <v>20</v>
      </c>
      <c r="C8" s="38">
        <v>611</v>
      </c>
      <c r="D8" s="39">
        <v>28</v>
      </c>
      <c r="E8" s="40">
        <v>4.5827</v>
      </c>
      <c r="F8" s="39">
        <v>583</v>
      </c>
      <c r="G8" s="40">
        <v>95.417000000000002</v>
      </c>
      <c r="H8" s="39">
        <v>3</v>
      </c>
      <c r="I8" s="41">
        <v>0.51459999999999995</v>
      </c>
      <c r="J8" s="43">
        <v>5</v>
      </c>
      <c r="K8" s="41">
        <v>0.85763</v>
      </c>
      <c r="L8" s="43">
        <v>11</v>
      </c>
      <c r="M8" s="41">
        <v>1.8868</v>
      </c>
      <c r="N8" s="43">
        <v>345</v>
      </c>
      <c r="O8" s="41">
        <v>59.177</v>
      </c>
      <c r="P8" s="47">
        <v>218</v>
      </c>
      <c r="Q8" s="41">
        <v>37.393000000000001</v>
      </c>
      <c r="R8" s="43">
        <v>0</v>
      </c>
      <c r="S8" s="41">
        <v>0</v>
      </c>
      <c r="T8" s="47">
        <v>1</v>
      </c>
      <c r="U8" s="40">
        <v>0.17150000000000001</v>
      </c>
      <c r="V8" s="82">
        <v>8</v>
      </c>
      <c r="W8" s="45">
        <v>1.3092999999999999</v>
      </c>
      <c r="X8" s="24">
        <v>1400</v>
      </c>
      <c r="Y8" s="25">
        <v>100</v>
      </c>
    </row>
    <row r="9" spans="1:25" s="23" customFormat="1" ht="15" customHeight="1" x14ac:dyDescent="0.2">
      <c r="A9" s="21" t="s">
        <v>19</v>
      </c>
      <c r="B9" s="72" t="s">
        <v>21</v>
      </c>
      <c r="C9" s="61">
        <v>4</v>
      </c>
      <c r="D9" s="62">
        <v>0</v>
      </c>
      <c r="E9" s="67">
        <v>0</v>
      </c>
      <c r="F9" s="74">
        <v>4</v>
      </c>
      <c r="G9" s="67">
        <v>100</v>
      </c>
      <c r="H9" s="74">
        <v>1</v>
      </c>
      <c r="I9" s="63">
        <v>25</v>
      </c>
      <c r="J9" s="65">
        <v>0</v>
      </c>
      <c r="K9" s="63">
        <v>0</v>
      </c>
      <c r="L9" s="65">
        <v>0</v>
      </c>
      <c r="M9" s="63">
        <v>0</v>
      </c>
      <c r="N9" s="64">
        <v>0</v>
      </c>
      <c r="O9" s="63">
        <v>0</v>
      </c>
      <c r="P9" s="73">
        <v>3</v>
      </c>
      <c r="Q9" s="63">
        <v>75</v>
      </c>
      <c r="R9" s="64">
        <v>0</v>
      </c>
      <c r="S9" s="63">
        <v>0</v>
      </c>
      <c r="T9" s="73">
        <v>0</v>
      </c>
      <c r="U9" s="67">
        <v>0</v>
      </c>
      <c r="V9" s="81">
        <v>0</v>
      </c>
      <c r="W9" s="69">
        <v>0</v>
      </c>
      <c r="X9" s="70">
        <v>503</v>
      </c>
      <c r="Y9" s="71">
        <v>100</v>
      </c>
    </row>
    <row r="10" spans="1:25" s="23" customFormat="1" ht="15" customHeight="1" x14ac:dyDescent="0.2">
      <c r="A10" s="21" t="s">
        <v>19</v>
      </c>
      <c r="B10" s="59" t="s">
        <v>22</v>
      </c>
      <c r="C10" s="38">
        <v>58</v>
      </c>
      <c r="D10" s="46">
        <v>3</v>
      </c>
      <c r="E10" s="40">
        <v>5.1723999999999997</v>
      </c>
      <c r="F10" s="46">
        <v>55</v>
      </c>
      <c r="G10" s="40">
        <v>94.828000000000003</v>
      </c>
      <c r="H10" s="46">
        <v>11</v>
      </c>
      <c r="I10" s="41">
        <v>20</v>
      </c>
      <c r="J10" s="43">
        <v>0</v>
      </c>
      <c r="K10" s="41">
        <v>0</v>
      </c>
      <c r="L10" s="42">
        <v>22</v>
      </c>
      <c r="M10" s="41">
        <v>40</v>
      </c>
      <c r="N10" s="42">
        <v>6</v>
      </c>
      <c r="O10" s="41">
        <v>10.909000000000001</v>
      </c>
      <c r="P10" s="44">
        <v>16</v>
      </c>
      <c r="Q10" s="41">
        <v>29.091000000000001</v>
      </c>
      <c r="R10" s="42">
        <v>0</v>
      </c>
      <c r="S10" s="41">
        <v>0</v>
      </c>
      <c r="T10" s="44">
        <v>0</v>
      </c>
      <c r="U10" s="40">
        <v>0</v>
      </c>
      <c r="V10" s="82">
        <v>3</v>
      </c>
      <c r="W10" s="45">
        <v>5.1723999999999997</v>
      </c>
      <c r="X10" s="24">
        <v>1977</v>
      </c>
      <c r="Y10" s="25">
        <v>100</v>
      </c>
    </row>
    <row r="11" spans="1:25" s="23" customFormat="1" ht="15" customHeight="1" x14ac:dyDescent="0.2">
      <c r="A11" s="21" t="s">
        <v>19</v>
      </c>
      <c r="B11" s="72" t="s">
        <v>23</v>
      </c>
      <c r="C11" s="61">
        <v>122</v>
      </c>
      <c r="D11" s="62">
        <v>18</v>
      </c>
      <c r="E11" s="67">
        <v>14.754099999999999</v>
      </c>
      <c r="F11" s="74">
        <v>104</v>
      </c>
      <c r="G11" s="67">
        <v>85.245999999999995</v>
      </c>
      <c r="H11" s="74">
        <v>0</v>
      </c>
      <c r="I11" s="63">
        <v>0</v>
      </c>
      <c r="J11" s="64">
        <v>0</v>
      </c>
      <c r="K11" s="63">
        <v>0</v>
      </c>
      <c r="L11" s="64">
        <v>8</v>
      </c>
      <c r="M11" s="63">
        <v>7.6923000000000004</v>
      </c>
      <c r="N11" s="64">
        <v>43</v>
      </c>
      <c r="O11" s="63">
        <v>41.345999999999997</v>
      </c>
      <c r="P11" s="73">
        <v>52</v>
      </c>
      <c r="Q11" s="63">
        <v>50</v>
      </c>
      <c r="R11" s="64">
        <v>0</v>
      </c>
      <c r="S11" s="63">
        <v>0</v>
      </c>
      <c r="T11" s="73">
        <v>1</v>
      </c>
      <c r="U11" s="67">
        <v>0.96150000000000002</v>
      </c>
      <c r="V11" s="81">
        <v>7</v>
      </c>
      <c r="W11" s="69">
        <v>5.7377000000000002</v>
      </c>
      <c r="X11" s="70">
        <v>1092</v>
      </c>
      <c r="Y11" s="71">
        <v>100</v>
      </c>
    </row>
    <row r="12" spans="1:25" s="23" customFormat="1" ht="15" customHeight="1" x14ac:dyDescent="0.2">
      <c r="A12" s="21" t="s">
        <v>19</v>
      </c>
      <c r="B12" s="59" t="s">
        <v>24</v>
      </c>
      <c r="C12" s="38">
        <v>3058</v>
      </c>
      <c r="D12" s="39">
        <v>160</v>
      </c>
      <c r="E12" s="40">
        <v>5.2321999999999997</v>
      </c>
      <c r="F12" s="46">
        <v>2898</v>
      </c>
      <c r="G12" s="40">
        <v>94.768000000000001</v>
      </c>
      <c r="H12" s="46">
        <v>36</v>
      </c>
      <c r="I12" s="41">
        <v>1.2422</v>
      </c>
      <c r="J12" s="43">
        <v>51</v>
      </c>
      <c r="K12" s="41">
        <v>1.75983</v>
      </c>
      <c r="L12" s="43">
        <v>1396</v>
      </c>
      <c r="M12" s="41">
        <v>48.171199999999999</v>
      </c>
      <c r="N12" s="42">
        <v>473</v>
      </c>
      <c r="O12" s="41">
        <v>16.321999999999999</v>
      </c>
      <c r="P12" s="47">
        <v>805</v>
      </c>
      <c r="Q12" s="41">
        <v>27.777999999999999</v>
      </c>
      <c r="R12" s="42">
        <v>13</v>
      </c>
      <c r="S12" s="41">
        <v>0.4486</v>
      </c>
      <c r="T12" s="47">
        <v>124</v>
      </c>
      <c r="U12" s="40">
        <v>4.2788000000000004</v>
      </c>
      <c r="V12" s="82">
        <v>666</v>
      </c>
      <c r="W12" s="45">
        <v>21.7789</v>
      </c>
      <c r="X12" s="24">
        <v>10138</v>
      </c>
      <c r="Y12" s="25">
        <v>100</v>
      </c>
    </row>
    <row r="13" spans="1:25" s="23" customFormat="1" ht="15" customHeight="1" x14ac:dyDescent="0.2">
      <c r="A13" s="21" t="s">
        <v>19</v>
      </c>
      <c r="B13" s="72" t="s">
        <v>25</v>
      </c>
      <c r="C13" s="61">
        <v>175</v>
      </c>
      <c r="D13" s="62">
        <v>5</v>
      </c>
      <c r="E13" s="67">
        <v>2.8571</v>
      </c>
      <c r="F13" s="62">
        <v>170</v>
      </c>
      <c r="G13" s="67">
        <v>97.143000000000001</v>
      </c>
      <c r="H13" s="62">
        <v>3</v>
      </c>
      <c r="I13" s="63">
        <v>1.7646999999999999</v>
      </c>
      <c r="J13" s="65">
        <v>0</v>
      </c>
      <c r="K13" s="63">
        <v>0</v>
      </c>
      <c r="L13" s="64">
        <v>67</v>
      </c>
      <c r="M13" s="63">
        <v>39.411799999999999</v>
      </c>
      <c r="N13" s="64">
        <v>15</v>
      </c>
      <c r="O13" s="63">
        <v>8.8239999999999998</v>
      </c>
      <c r="P13" s="66">
        <v>78</v>
      </c>
      <c r="Q13" s="63">
        <v>45.881999999999998</v>
      </c>
      <c r="R13" s="64">
        <v>0</v>
      </c>
      <c r="S13" s="63">
        <v>0</v>
      </c>
      <c r="T13" s="66">
        <v>7</v>
      </c>
      <c r="U13" s="67">
        <v>4.1176000000000004</v>
      </c>
      <c r="V13" s="81">
        <v>32</v>
      </c>
      <c r="W13" s="69">
        <v>18.285699999999999</v>
      </c>
      <c r="X13" s="70">
        <v>1868</v>
      </c>
      <c r="Y13" s="71">
        <v>100</v>
      </c>
    </row>
    <row r="14" spans="1:25" s="23" customFormat="1" ht="15" customHeight="1" x14ac:dyDescent="0.2">
      <c r="A14" s="21" t="s">
        <v>19</v>
      </c>
      <c r="B14" s="59" t="s">
        <v>26</v>
      </c>
      <c r="C14" s="48">
        <v>248</v>
      </c>
      <c r="D14" s="39">
        <v>41</v>
      </c>
      <c r="E14" s="40">
        <v>16.532299999999999</v>
      </c>
      <c r="F14" s="46">
        <v>207</v>
      </c>
      <c r="G14" s="40">
        <v>83.468000000000004</v>
      </c>
      <c r="H14" s="46">
        <v>0</v>
      </c>
      <c r="I14" s="41">
        <v>0</v>
      </c>
      <c r="J14" s="42">
        <v>1</v>
      </c>
      <c r="K14" s="41">
        <v>0.48309000000000002</v>
      </c>
      <c r="L14" s="42">
        <v>79</v>
      </c>
      <c r="M14" s="41">
        <v>38.164299999999997</v>
      </c>
      <c r="N14" s="43">
        <v>62</v>
      </c>
      <c r="O14" s="41">
        <v>29.952000000000002</v>
      </c>
      <c r="P14" s="44">
        <v>60</v>
      </c>
      <c r="Q14" s="41">
        <v>28.986000000000001</v>
      </c>
      <c r="R14" s="43">
        <v>0</v>
      </c>
      <c r="S14" s="41">
        <v>0</v>
      </c>
      <c r="T14" s="44">
        <v>5</v>
      </c>
      <c r="U14" s="40">
        <v>2.4155000000000002</v>
      </c>
      <c r="V14" s="82">
        <v>12</v>
      </c>
      <c r="W14" s="45">
        <v>4.8387000000000002</v>
      </c>
      <c r="X14" s="24">
        <v>1238</v>
      </c>
      <c r="Y14" s="25">
        <v>100</v>
      </c>
    </row>
    <row r="15" spans="1:25" s="23" customFormat="1" ht="15" customHeight="1" x14ac:dyDescent="0.2">
      <c r="A15" s="21" t="s">
        <v>19</v>
      </c>
      <c r="B15" s="72" t="s">
        <v>27</v>
      </c>
      <c r="C15" s="75">
        <v>36</v>
      </c>
      <c r="D15" s="62">
        <v>0</v>
      </c>
      <c r="E15" s="67">
        <v>0</v>
      </c>
      <c r="F15" s="74">
        <v>36</v>
      </c>
      <c r="G15" s="67">
        <v>100</v>
      </c>
      <c r="H15" s="74">
        <v>0</v>
      </c>
      <c r="I15" s="63">
        <v>0</v>
      </c>
      <c r="J15" s="65">
        <v>0</v>
      </c>
      <c r="K15" s="63">
        <v>0</v>
      </c>
      <c r="L15" s="64">
        <v>2</v>
      </c>
      <c r="M15" s="63">
        <v>5.5556000000000001</v>
      </c>
      <c r="N15" s="65">
        <v>24</v>
      </c>
      <c r="O15" s="63">
        <v>66.667000000000002</v>
      </c>
      <c r="P15" s="66">
        <v>8</v>
      </c>
      <c r="Q15" s="63">
        <v>22.222000000000001</v>
      </c>
      <c r="R15" s="65">
        <v>0</v>
      </c>
      <c r="S15" s="63">
        <v>0</v>
      </c>
      <c r="T15" s="66">
        <v>2</v>
      </c>
      <c r="U15" s="67">
        <v>5.5556000000000001</v>
      </c>
      <c r="V15" s="81">
        <v>1</v>
      </c>
      <c r="W15" s="69">
        <v>2.7778</v>
      </c>
      <c r="X15" s="70">
        <v>235</v>
      </c>
      <c r="Y15" s="71">
        <v>100</v>
      </c>
    </row>
    <row r="16" spans="1:25" s="23" customFormat="1" ht="15" customHeight="1" x14ac:dyDescent="0.2">
      <c r="A16" s="21" t="s">
        <v>19</v>
      </c>
      <c r="B16" s="59" t="s">
        <v>28</v>
      </c>
      <c r="C16" s="48">
        <v>31</v>
      </c>
      <c r="D16" s="46">
        <v>0</v>
      </c>
      <c r="E16" s="40">
        <v>0</v>
      </c>
      <c r="F16" s="39">
        <v>31</v>
      </c>
      <c r="G16" s="40">
        <v>100</v>
      </c>
      <c r="H16" s="39">
        <v>0</v>
      </c>
      <c r="I16" s="41">
        <v>0</v>
      </c>
      <c r="J16" s="42">
        <v>0</v>
      </c>
      <c r="K16" s="41">
        <v>0</v>
      </c>
      <c r="L16" s="43">
        <v>0</v>
      </c>
      <c r="M16" s="41">
        <v>0</v>
      </c>
      <c r="N16" s="42">
        <v>31</v>
      </c>
      <c r="O16" s="41">
        <v>100</v>
      </c>
      <c r="P16" s="44">
        <v>0</v>
      </c>
      <c r="Q16" s="41">
        <v>0</v>
      </c>
      <c r="R16" s="42">
        <v>0</v>
      </c>
      <c r="S16" s="41">
        <v>0</v>
      </c>
      <c r="T16" s="44">
        <v>0</v>
      </c>
      <c r="U16" s="40">
        <v>0</v>
      </c>
      <c r="V16" s="82">
        <v>2</v>
      </c>
      <c r="W16" s="45">
        <v>6.4516</v>
      </c>
      <c r="X16" s="24">
        <v>221</v>
      </c>
      <c r="Y16" s="25">
        <v>100</v>
      </c>
    </row>
    <row r="17" spans="1:25" s="23" customFormat="1" ht="15" customHeight="1" x14ac:dyDescent="0.2">
      <c r="A17" s="21" t="s">
        <v>19</v>
      </c>
      <c r="B17" s="72" t="s">
        <v>29</v>
      </c>
      <c r="C17" s="61">
        <v>81</v>
      </c>
      <c r="D17" s="62">
        <v>38</v>
      </c>
      <c r="E17" s="67">
        <v>46.913600000000002</v>
      </c>
      <c r="F17" s="62">
        <v>43</v>
      </c>
      <c r="G17" s="67">
        <v>53.085999999999999</v>
      </c>
      <c r="H17" s="62">
        <v>0</v>
      </c>
      <c r="I17" s="63">
        <v>0</v>
      </c>
      <c r="J17" s="65">
        <v>0</v>
      </c>
      <c r="K17" s="63">
        <v>0</v>
      </c>
      <c r="L17" s="65">
        <v>7</v>
      </c>
      <c r="M17" s="63">
        <v>16.2791</v>
      </c>
      <c r="N17" s="65">
        <v>21</v>
      </c>
      <c r="O17" s="63">
        <v>48.837000000000003</v>
      </c>
      <c r="P17" s="73">
        <v>15</v>
      </c>
      <c r="Q17" s="63">
        <v>34.884</v>
      </c>
      <c r="R17" s="65">
        <v>0</v>
      </c>
      <c r="S17" s="63">
        <v>0</v>
      </c>
      <c r="T17" s="73">
        <v>0</v>
      </c>
      <c r="U17" s="67">
        <v>0</v>
      </c>
      <c r="V17" s="81">
        <v>0</v>
      </c>
      <c r="W17" s="69">
        <v>0</v>
      </c>
      <c r="X17" s="70">
        <v>3952</v>
      </c>
      <c r="Y17" s="71">
        <v>100</v>
      </c>
    </row>
    <row r="18" spans="1:25" s="23" customFormat="1" ht="15" customHeight="1" x14ac:dyDescent="0.2">
      <c r="A18" s="21" t="s">
        <v>19</v>
      </c>
      <c r="B18" s="59" t="s">
        <v>30</v>
      </c>
      <c r="C18" s="38">
        <v>1319</v>
      </c>
      <c r="D18" s="46">
        <v>88</v>
      </c>
      <c r="E18" s="40">
        <v>6.6717000000000004</v>
      </c>
      <c r="F18" s="46">
        <v>1231</v>
      </c>
      <c r="G18" s="40">
        <v>93.328000000000003</v>
      </c>
      <c r="H18" s="46">
        <v>2</v>
      </c>
      <c r="I18" s="41">
        <v>0.16250000000000001</v>
      </c>
      <c r="J18" s="43">
        <v>4</v>
      </c>
      <c r="K18" s="41">
        <v>0.32494000000000001</v>
      </c>
      <c r="L18" s="43">
        <v>110</v>
      </c>
      <c r="M18" s="41">
        <v>8.9358000000000004</v>
      </c>
      <c r="N18" s="43">
        <v>734</v>
      </c>
      <c r="O18" s="41">
        <v>59.625999999999998</v>
      </c>
      <c r="P18" s="44">
        <v>356</v>
      </c>
      <c r="Q18" s="41">
        <v>28.92</v>
      </c>
      <c r="R18" s="43">
        <v>1</v>
      </c>
      <c r="S18" s="41">
        <v>8.1199999999999994E-2</v>
      </c>
      <c r="T18" s="44">
        <v>24</v>
      </c>
      <c r="U18" s="40">
        <v>1.9496</v>
      </c>
      <c r="V18" s="82">
        <v>35</v>
      </c>
      <c r="W18" s="45">
        <v>2.6535000000000002</v>
      </c>
      <c r="X18" s="24">
        <v>2407</v>
      </c>
      <c r="Y18" s="25">
        <v>100</v>
      </c>
    </row>
    <row r="19" spans="1:25" s="23" customFormat="1" ht="15" customHeight="1" x14ac:dyDescent="0.2">
      <c r="A19" s="21" t="s">
        <v>19</v>
      </c>
      <c r="B19" s="72" t="s">
        <v>31</v>
      </c>
      <c r="C19" s="61">
        <v>26</v>
      </c>
      <c r="D19" s="62">
        <v>2</v>
      </c>
      <c r="E19" s="67">
        <v>7.6923000000000004</v>
      </c>
      <c r="F19" s="62">
        <v>24</v>
      </c>
      <c r="G19" s="67">
        <v>92.308000000000007</v>
      </c>
      <c r="H19" s="62">
        <v>0</v>
      </c>
      <c r="I19" s="63">
        <v>0</v>
      </c>
      <c r="J19" s="64">
        <v>1</v>
      </c>
      <c r="K19" s="63">
        <v>4.1666699999999999</v>
      </c>
      <c r="L19" s="64">
        <v>1</v>
      </c>
      <c r="M19" s="63">
        <v>4.1666999999999996</v>
      </c>
      <c r="N19" s="64">
        <v>0</v>
      </c>
      <c r="O19" s="63">
        <v>0</v>
      </c>
      <c r="P19" s="66">
        <v>0</v>
      </c>
      <c r="Q19" s="63">
        <v>0</v>
      </c>
      <c r="R19" s="64">
        <v>20</v>
      </c>
      <c r="S19" s="63">
        <v>83.333299999999994</v>
      </c>
      <c r="T19" s="66">
        <v>2</v>
      </c>
      <c r="U19" s="67">
        <v>8.3332999999999995</v>
      </c>
      <c r="V19" s="81">
        <v>5</v>
      </c>
      <c r="W19" s="69">
        <v>19.230799999999999</v>
      </c>
      <c r="X19" s="70">
        <v>290</v>
      </c>
      <c r="Y19" s="71">
        <v>100</v>
      </c>
    </row>
    <row r="20" spans="1:25" s="23" customFormat="1" ht="15" customHeight="1" x14ac:dyDescent="0.2">
      <c r="A20" s="21" t="s">
        <v>19</v>
      </c>
      <c r="B20" s="59" t="s">
        <v>32</v>
      </c>
      <c r="C20" s="48">
        <v>33</v>
      </c>
      <c r="D20" s="46">
        <v>8</v>
      </c>
      <c r="E20" s="40">
        <v>24.2424</v>
      </c>
      <c r="F20" s="46">
        <v>25</v>
      </c>
      <c r="G20" s="40">
        <v>75.757999999999996</v>
      </c>
      <c r="H20" s="46">
        <v>0</v>
      </c>
      <c r="I20" s="41">
        <v>0</v>
      </c>
      <c r="J20" s="42">
        <v>0</v>
      </c>
      <c r="K20" s="41">
        <v>0</v>
      </c>
      <c r="L20" s="42">
        <v>6</v>
      </c>
      <c r="M20" s="41">
        <v>24</v>
      </c>
      <c r="N20" s="42">
        <v>0</v>
      </c>
      <c r="O20" s="41">
        <v>0</v>
      </c>
      <c r="P20" s="44">
        <v>14</v>
      </c>
      <c r="Q20" s="41">
        <v>56</v>
      </c>
      <c r="R20" s="42">
        <v>0</v>
      </c>
      <c r="S20" s="41">
        <v>0</v>
      </c>
      <c r="T20" s="44">
        <v>5</v>
      </c>
      <c r="U20" s="40">
        <v>20</v>
      </c>
      <c r="V20" s="82">
        <v>3</v>
      </c>
      <c r="W20" s="45">
        <v>9.0908999999999995</v>
      </c>
      <c r="X20" s="24">
        <v>720</v>
      </c>
      <c r="Y20" s="25">
        <v>100</v>
      </c>
    </row>
    <row r="21" spans="1:25" s="23" customFormat="1" ht="15" customHeight="1" x14ac:dyDescent="0.2">
      <c r="A21" s="21" t="s">
        <v>19</v>
      </c>
      <c r="B21" s="72" t="s">
        <v>33</v>
      </c>
      <c r="C21" s="61">
        <v>708</v>
      </c>
      <c r="D21" s="74">
        <v>89</v>
      </c>
      <c r="E21" s="67">
        <v>12.570600000000001</v>
      </c>
      <c r="F21" s="62">
        <v>619</v>
      </c>
      <c r="G21" s="67">
        <v>87.429000000000002</v>
      </c>
      <c r="H21" s="62">
        <v>2</v>
      </c>
      <c r="I21" s="63">
        <v>0.3231</v>
      </c>
      <c r="J21" s="64">
        <v>4</v>
      </c>
      <c r="K21" s="63">
        <v>0.6462</v>
      </c>
      <c r="L21" s="64">
        <v>95</v>
      </c>
      <c r="M21" s="63">
        <v>15.347300000000001</v>
      </c>
      <c r="N21" s="64">
        <v>284</v>
      </c>
      <c r="O21" s="63">
        <v>45.88</v>
      </c>
      <c r="P21" s="73">
        <v>222</v>
      </c>
      <c r="Q21" s="63">
        <v>35.863999999999997</v>
      </c>
      <c r="R21" s="64">
        <v>0</v>
      </c>
      <c r="S21" s="63">
        <v>0</v>
      </c>
      <c r="T21" s="73">
        <v>12</v>
      </c>
      <c r="U21" s="67">
        <v>1.9386000000000001</v>
      </c>
      <c r="V21" s="81">
        <v>38</v>
      </c>
      <c r="W21" s="69">
        <v>5.3672000000000004</v>
      </c>
      <c r="X21" s="70">
        <v>4081</v>
      </c>
      <c r="Y21" s="71">
        <v>100</v>
      </c>
    </row>
    <row r="22" spans="1:25" s="23" customFormat="1" ht="15" customHeight="1" x14ac:dyDescent="0.2">
      <c r="A22" s="21" t="s">
        <v>19</v>
      </c>
      <c r="B22" s="59" t="s">
        <v>34</v>
      </c>
      <c r="C22" s="38">
        <v>839</v>
      </c>
      <c r="D22" s="39">
        <v>58</v>
      </c>
      <c r="E22" s="40">
        <v>6.9130000000000003</v>
      </c>
      <c r="F22" s="46">
        <v>781</v>
      </c>
      <c r="G22" s="40">
        <v>93.087000000000003</v>
      </c>
      <c r="H22" s="46">
        <v>1</v>
      </c>
      <c r="I22" s="41">
        <v>0.128</v>
      </c>
      <c r="J22" s="43">
        <v>0</v>
      </c>
      <c r="K22" s="41">
        <v>0</v>
      </c>
      <c r="L22" s="43">
        <v>55</v>
      </c>
      <c r="M22" s="41">
        <v>7.0423</v>
      </c>
      <c r="N22" s="43">
        <v>161</v>
      </c>
      <c r="O22" s="41">
        <v>20.614999999999998</v>
      </c>
      <c r="P22" s="47">
        <v>521</v>
      </c>
      <c r="Q22" s="41">
        <v>66.709000000000003</v>
      </c>
      <c r="R22" s="43">
        <v>2</v>
      </c>
      <c r="S22" s="41">
        <v>0.25609999999999999</v>
      </c>
      <c r="T22" s="47">
        <v>41</v>
      </c>
      <c r="U22" s="40">
        <v>5.2496999999999998</v>
      </c>
      <c r="V22" s="82">
        <v>18</v>
      </c>
      <c r="W22" s="45">
        <v>2.1454</v>
      </c>
      <c r="X22" s="24">
        <v>1879</v>
      </c>
      <c r="Y22" s="25">
        <v>100</v>
      </c>
    </row>
    <row r="23" spans="1:25" s="23" customFormat="1" ht="15" customHeight="1" x14ac:dyDescent="0.2">
      <c r="A23" s="21" t="s">
        <v>19</v>
      </c>
      <c r="B23" s="72" t="s">
        <v>35</v>
      </c>
      <c r="C23" s="61">
        <v>121</v>
      </c>
      <c r="D23" s="62">
        <v>4</v>
      </c>
      <c r="E23" s="67">
        <v>3.3058000000000001</v>
      </c>
      <c r="F23" s="74">
        <v>117</v>
      </c>
      <c r="G23" s="67">
        <v>96.694000000000003</v>
      </c>
      <c r="H23" s="74">
        <v>0</v>
      </c>
      <c r="I23" s="63">
        <v>0</v>
      </c>
      <c r="J23" s="64">
        <v>0</v>
      </c>
      <c r="K23" s="63">
        <v>0</v>
      </c>
      <c r="L23" s="64">
        <v>17</v>
      </c>
      <c r="M23" s="63">
        <v>14.5299</v>
      </c>
      <c r="N23" s="64">
        <v>52</v>
      </c>
      <c r="O23" s="63">
        <v>44.444000000000003</v>
      </c>
      <c r="P23" s="73">
        <v>37</v>
      </c>
      <c r="Q23" s="63">
        <v>31.623999999999999</v>
      </c>
      <c r="R23" s="64">
        <v>0</v>
      </c>
      <c r="S23" s="63">
        <v>0</v>
      </c>
      <c r="T23" s="73">
        <v>11</v>
      </c>
      <c r="U23" s="67">
        <v>9.4016999999999999</v>
      </c>
      <c r="V23" s="81">
        <v>12</v>
      </c>
      <c r="W23" s="69">
        <v>9.9174000000000007</v>
      </c>
      <c r="X23" s="70">
        <v>1365</v>
      </c>
      <c r="Y23" s="71">
        <v>100</v>
      </c>
    </row>
    <row r="24" spans="1:25" s="23" customFormat="1" ht="15" customHeight="1" x14ac:dyDescent="0.2">
      <c r="A24" s="21" t="s">
        <v>19</v>
      </c>
      <c r="B24" s="59" t="s">
        <v>36</v>
      </c>
      <c r="C24" s="38">
        <v>366</v>
      </c>
      <c r="D24" s="46">
        <v>8</v>
      </c>
      <c r="E24" s="40">
        <v>2.1858</v>
      </c>
      <c r="F24" s="46">
        <v>358</v>
      </c>
      <c r="G24" s="40">
        <v>97.813999999999993</v>
      </c>
      <c r="H24" s="46">
        <v>5</v>
      </c>
      <c r="I24" s="41">
        <v>1.3966000000000001</v>
      </c>
      <c r="J24" s="43">
        <v>2</v>
      </c>
      <c r="K24" s="41">
        <v>0.55866000000000005</v>
      </c>
      <c r="L24" s="43">
        <v>62</v>
      </c>
      <c r="M24" s="41">
        <v>17.3184</v>
      </c>
      <c r="N24" s="43">
        <v>129</v>
      </c>
      <c r="O24" s="41">
        <v>36.033999999999999</v>
      </c>
      <c r="P24" s="47">
        <v>141</v>
      </c>
      <c r="Q24" s="41">
        <v>39.384999999999998</v>
      </c>
      <c r="R24" s="43">
        <v>0</v>
      </c>
      <c r="S24" s="41">
        <v>0</v>
      </c>
      <c r="T24" s="47">
        <v>19</v>
      </c>
      <c r="U24" s="40">
        <v>5.3072999999999997</v>
      </c>
      <c r="V24" s="82">
        <v>39</v>
      </c>
      <c r="W24" s="45">
        <v>10.6557</v>
      </c>
      <c r="X24" s="24">
        <v>1356</v>
      </c>
      <c r="Y24" s="25">
        <v>100</v>
      </c>
    </row>
    <row r="25" spans="1:25" s="23" customFormat="1" ht="15" customHeight="1" x14ac:dyDescent="0.2">
      <c r="A25" s="21" t="s">
        <v>19</v>
      </c>
      <c r="B25" s="72" t="s">
        <v>37</v>
      </c>
      <c r="C25" s="75">
        <v>164</v>
      </c>
      <c r="D25" s="62">
        <v>5</v>
      </c>
      <c r="E25" s="67">
        <v>3.0488</v>
      </c>
      <c r="F25" s="62">
        <v>159</v>
      </c>
      <c r="G25" s="67">
        <v>96.950999999999993</v>
      </c>
      <c r="H25" s="62">
        <v>0</v>
      </c>
      <c r="I25" s="63">
        <v>0</v>
      </c>
      <c r="J25" s="64">
        <v>0</v>
      </c>
      <c r="K25" s="63">
        <v>0</v>
      </c>
      <c r="L25" s="65">
        <v>4</v>
      </c>
      <c r="M25" s="63">
        <v>2.5156999999999998</v>
      </c>
      <c r="N25" s="64">
        <v>61</v>
      </c>
      <c r="O25" s="63">
        <v>38.365000000000002</v>
      </c>
      <c r="P25" s="73">
        <v>87</v>
      </c>
      <c r="Q25" s="63">
        <v>54.716999999999999</v>
      </c>
      <c r="R25" s="64">
        <v>0</v>
      </c>
      <c r="S25" s="63">
        <v>0</v>
      </c>
      <c r="T25" s="73">
        <v>7</v>
      </c>
      <c r="U25" s="67">
        <v>4.4024999999999999</v>
      </c>
      <c r="V25" s="81">
        <v>3</v>
      </c>
      <c r="W25" s="69">
        <v>1.8292999999999999</v>
      </c>
      <c r="X25" s="70">
        <v>1407</v>
      </c>
      <c r="Y25" s="71">
        <v>100</v>
      </c>
    </row>
    <row r="26" spans="1:25" s="23" customFormat="1" ht="15" customHeight="1" x14ac:dyDescent="0.2">
      <c r="A26" s="21" t="s">
        <v>19</v>
      </c>
      <c r="B26" s="59" t="s">
        <v>38</v>
      </c>
      <c r="C26" s="38">
        <v>1435</v>
      </c>
      <c r="D26" s="39">
        <v>542</v>
      </c>
      <c r="E26" s="40">
        <v>37.770000000000003</v>
      </c>
      <c r="F26" s="39">
        <v>893</v>
      </c>
      <c r="G26" s="40">
        <v>62.23</v>
      </c>
      <c r="H26" s="39">
        <v>6</v>
      </c>
      <c r="I26" s="41">
        <v>0.67190000000000005</v>
      </c>
      <c r="J26" s="43">
        <v>0</v>
      </c>
      <c r="K26" s="41">
        <v>0</v>
      </c>
      <c r="L26" s="43">
        <v>9</v>
      </c>
      <c r="M26" s="41">
        <v>1.0078</v>
      </c>
      <c r="N26" s="42">
        <v>666</v>
      </c>
      <c r="O26" s="41">
        <v>74.58</v>
      </c>
      <c r="P26" s="47">
        <v>207</v>
      </c>
      <c r="Q26" s="41">
        <v>23.18</v>
      </c>
      <c r="R26" s="42">
        <v>0</v>
      </c>
      <c r="S26" s="41">
        <v>0</v>
      </c>
      <c r="T26" s="47">
        <v>5</v>
      </c>
      <c r="U26" s="40">
        <v>0.55989999999999995</v>
      </c>
      <c r="V26" s="82">
        <v>4</v>
      </c>
      <c r="W26" s="45">
        <v>0.2787</v>
      </c>
      <c r="X26" s="24">
        <v>1367</v>
      </c>
      <c r="Y26" s="25">
        <v>100</v>
      </c>
    </row>
    <row r="27" spans="1:25" s="23" customFormat="1" ht="15" customHeight="1" x14ac:dyDescent="0.2">
      <c r="A27" s="21" t="s">
        <v>19</v>
      </c>
      <c r="B27" s="72" t="s">
        <v>39</v>
      </c>
      <c r="C27" s="75">
        <v>42</v>
      </c>
      <c r="D27" s="74">
        <v>5</v>
      </c>
      <c r="E27" s="67">
        <v>11.9048</v>
      </c>
      <c r="F27" s="74">
        <v>37</v>
      </c>
      <c r="G27" s="67">
        <v>88.094999999999999</v>
      </c>
      <c r="H27" s="74">
        <v>0</v>
      </c>
      <c r="I27" s="63">
        <v>0</v>
      </c>
      <c r="J27" s="64">
        <v>0</v>
      </c>
      <c r="K27" s="63">
        <v>0</v>
      </c>
      <c r="L27" s="65">
        <v>1</v>
      </c>
      <c r="M27" s="63">
        <v>2.7027000000000001</v>
      </c>
      <c r="N27" s="64">
        <v>3</v>
      </c>
      <c r="O27" s="63">
        <v>8.1080000000000005</v>
      </c>
      <c r="P27" s="73">
        <v>32</v>
      </c>
      <c r="Q27" s="63">
        <v>86.486000000000004</v>
      </c>
      <c r="R27" s="64">
        <v>0</v>
      </c>
      <c r="S27" s="63">
        <v>0</v>
      </c>
      <c r="T27" s="73">
        <v>1</v>
      </c>
      <c r="U27" s="67">
        <v>2.7027000000000001</v>
      </c>
      <c r="V27" s="81">
        <v>1</v>
      </c>
      <c r="W27" s="69">
        <v>2.3809999999999998</v>
      </c>
      <c r="X27" s="70">
        <v>589</v>
      </c>
      <c r="Y27" s="71">
        <v>100</v>
      </c>
    </row>
    <row r="28" spans="1:25" s="23" customFormat="1" ht="15" customHeight="1" x14ac:dyDescent="0.2">
      <c r="A28" s="21" t="s">
        <v>19</v>
      </c>
      <c r="B28" s="59" t="s">
        <v>40</v>
      </c>
      <c r="C28" s="48">
        <v>103</v>
      </c>
      <c r="D28" s="46">
        <v>10</v>
      </c>
      <c r="E28" s="40">
        <v>9.7087000000000003</v>
      </c>
      <c r="F28" s="39">
        <v>93</v>
      </c>
      <c r="G28" s="40">
        <v>90.290999999999997</v>
      </c>
      <c r="H28" s="39">
        <v>1</v>
      </c>
      <c r="I28" s="41">
        <v>1.0752999999999999</v>
      </c>
      <c r="J28" s="43">
        <v>0</v>
      </c>
      <c r="K28" s="41">
        <v>0</v>
      </c>
      <c r="L28" s="42">
        <v>10</v>
      </c>
      <c r="M28" s="41">
        <v>10.752700000000001</v>
      </c>
      <c r="N28" s="43">
        <v>75</v>
      </c>
      <c r="O28" s="41">
        <v>80.644999999999996</v>
      </c>
      <c r="P28" s="44">
        <v>6</v>
      </c>
      <c r="Q28" s="41">
        <v>6.452</v>
      </c>
      <c r="R28" s="43">
        <v>0</v>
      </c>
      <c r="S28" s="41">
        <v>0</v>
      </c>
      <c r="T28" s="44">
        <v>1</v>
      </c>
      <c r="U28" s="40">
        <v>1.0752999999999999</v>
      </c>
      <c r="V28" s="82">
        <v>2</v>
      </c>
      <c r="W28" s="45">
        <v>1.9417</v>
      </c>
      <c r="X28" s="24">
        <v>1434</v>
      </c>
      <c r="Y28" s="25">
        <v>100</v>
      </c>
    </row>
    <row r="29" spans="1:25" s="23" customFormat="1" ht="15" customHeight="1" x14ac:dyDescent="0.2">
      <c r="A29" s="21" t="s">
        <v>19</v>
      </c>
      <c r="B29" s="72" t="s">
        <v>41</v>
      </c>
      <c r="C29" s="61">
        <v>167</v>
      </c>
      <c r="D29" s="62">
        <v>36</v>
      </c>
      <c r="E29" s="67">
        <v>21.556899999999999</v>
      </c>
      <c r="F29" s="62">
        <v>131</v>
      </c>
      <c r="G29" s="67">
        <v>78.442999999999998</v>
      </c>
      <c r="H29" s="62">
        <v>0</v>
      </c>
      <c r="I29" s="63">
        <v>0</v>
      </c>
      <c r="J29" s="64">
        <v>1</v>
      </c>
      <c r="K29" s="63">
        <v>0.76336000000000004</v>
      </c>
      <c r="L29" s="65">
        <v>55</v>
      </c>
      <c r="M29" s="63">
        <v>41.984699999999997</v>
      </c>
      <c r="N29" s="64">
        <v>23</v>
      </c>
      <c r="O29" s="63">
        <v>17.556999999999999</v>
      </c>
      <c r="P29" s="73">
        <v>39</v>
      </c>
      <c r="Q29" s="63">
        <v>29.771000000000001</v>
      </c>
      <c r="R29" s="64">
        <v>0</v>
      </c>
      <c r="S29" s="63">
        <v>0</v>
      </c>
      <c r="T29" s="73">
        <v>13</v>
      </c>
      <c r="U29" s="67">
        <v>9.9237000000000002</v>
      </c>
      <c r="V29" s="81">
        <v>23</v>
      </c>
      <c r="W29" s="69">
        <v>13.772500000000001</v>
      </c>
      <c r="X29" s="70">
        <v>1873</v>
      </c>
      <c r="Y29" s="71">
        <v>100</v>
      </c>
    </row>
    <row r="30" spans="1:25" s="23" customFormat="1" ht="15" customHeight="1" x14ac:dyDescent="0.2">
      <c r="A30" s="21" t="s">
        <v>19</v>
      </c>
      <c r="B30" s="59" t="s">
        <v>42</v>
      </c>
      <c r="C30" s="38">
        <v>377</v>
      </c>
      <c r="D30" s="46">
        <v>9</v>
      </c>
      <c r="E30" s="40">
        <v>2.3873000000000002</v>
      </c>
      <c r="F30" s="39">
        <v>368</v>
      </c>
      <c r="G30" s="40">
        <v>97.613</v>
      </c>
      <c r="H30" s="39">
        <v>3</v>
      </c>
      <c r="I30" s="41">
        <v>0.81520000000000004</v>
      </c>
      <c r="J30" s="43">
        <v>2</v>
      </c>
      <c r="K30" s="41">
        <v>0.54347999999999996</v>
      </c>
      <c r="L30" s="43">
        <v>43</v>
      </c>
      <c r="M30" s="41">
        <v>11.684799999999999</v>
      </c>
      <c r="N30" s="43">
        <v>98</v>
      </c>
      <c r="O30" s="41">
        <v>26.63</v>
      </c>
      <c r="P30" s="44">
        <v>212</v>
      </c>
      <c r="Q30" s="41">
        <v>57.609000000000002</v>
      </c>
      <c r="R30" s="43">
        <v>0</v>
      </c>
      <c r="S30" s="41">
        <v>0</v>
      </c>
      <c r="T30" s="44">
        <v>10</v>
      </c>
      <c r="U30" s="40">
        <v>2.7174</v>
      </c>
      <c r="V30" s="82">
        <v>23</v>
      </c>
      <c r="W30" s="45">
        <v>6.1007999999999996</v>
      </c>
      <c r="X30" s="24">
        <v>3616</v>
      </c>
      <c r="Y30" s="25">
        <v>99.971999999999994</v>
      </c>
    </row>
    <row r="31" spans="1:25" s="23" customFormat="1" ht="15" customHeight="1" x14ac:dyDescent="0.2">
      <c r="A31" s="21" t="s">
        <v>19</v>
      </c>
      <c r="B31" s="72" t="s">
        <v>43</v>
      </c>
      <c r="C31" s="75">
        <v>150</v>
      </c>
      <c r="D31" s="62">
        <v>8</v>
      </c>
      <c r="E31" s="67">
        <v>5.3333000000000004</v>
      </c>
      <c r="F31" s="62">
        <v>142</v>
      </c>
      <c r="G31" s="67">
        <v>94.667000000000002</v>
      </c>
      <c r="H31" s="62">
        <v>4</v>
      </c>
      <c r="I31" s="63">
        <v>2.8169</v>
      </c>
      <c r="J31" s="65">
        <v>2</v>
      </c>
      <c r="K31" s="63">
        <v>1.40845</v>
      </c>
      <c r="L31" s="64">
        <v>13</v>
      </c>
      <c r="M31" s="63">
        <v>9.1548999999999996</v>
      </c>
      <c r="N31" s="64">
        <v>50</v>
      </c>
      <c r="O31" s="63">
        <v>35.210999999999999</v>
      </c>
      <c r="P31" s="66">
        <v>67</v>
      </c>
      <c r="Q31" s="63">
        <v>47.183</v>
      </c>
      <c r="R31" s="64">
        <v>0</v>
      </c>
      <c r="S31" s="63">
        <v>0</v>
      </c>
      <c r="T31" s="66">
        <v>6</v>
      </c>
      <c r="U31" s="67">
        <v>4.2253999999999996</v>
      </c>
      <c r="V31" s="81">
        <v>5</v>
      </c>
      <c r="W31" s="69">
        <v>3.3332999999999999</v>
      </c>
      <c r="X31" s="70">
        <v>2170</v>
      </c>
      <c r="Y31" s="71">
        <v>99.953999999999994</v>
      </c>
    </row>
    <row r="32" spans="1:25" s="23" customFormat="1" ht="15" customHeight="1" x14ac:dyDescent="0.2">
      <c r="A32" s="21" t="s">
        <v>19</v>
      </c>
      <c r="B32" s="59" t="s">
        <v>44</v>
      </c>
      <c r="C32" s="38">
        <v>412</v>
      </c>
      <c r="D32" s="39">
        <v>7</v>
      </c>
      <c r="E32" s="40">
        <v>1.6990000000000001</v>
      </c>
      <c r="F32" s="46">
        <v>405</v>
      </c>
      <c r="G32" s="40">
        <v>98.301000000000002</v>
      </c>
      <c r="H32" s="46">
        <v>1</v>
      </c>
      <c r="I32" s="41">
        <v>0.24690000000000001</v>
      </c>
      <c r="J32" s="43">
        <v>1</v>
      </c>
      <c r="K32" s="41">
        <v>0.24690999999999999</v>
      </c>
      <c r="L32" s="42">
        <v>8</v>
      </c>
      <c r="M32" s="41">
        <v>1.9753000000000001</v>
      </c>
      <c r="N32" s="42">
        <v>271</v>
      </c>
      <c r="O32" s="41">
        <v>66.914000000000001</v>
      </c>
      <c r="P32" s="47">
        <v>120</v>
      </c>
      <c r="Q32" s="41">
        <v>29.63</v>
      </c>
      <c r="R32" s="42">
        <v>0</v>
      </c>
      <c r="S32" s="41">
        <v>0</v>
      </c>
      <c r="T32" s="47">
        <v>4</v>
      </c>
      <c r="U32" s="40">
        <v>0.98770000000000002</v>
      </c>
      <c r="V32" s="82">
        <v>2</v>
      </c>
      <c r="W32" s="45">
        <v>0.4854</v>
      </c>
      <c r="X32" s="24">
        <v>978</v>
      </c>
      <c r="Y32" s="25">
        <v>100</v>
      </c>
    </row>
    <row r="33" spans="1:25" s="23" customFormat="1" ht="15" customHeight="1" x14ac:dyDescent="0.2">
      <c r="A33" s="21" t="s">
        <v>19</v>
      </c>
      <c r="B33" s="72" t="s">
        <v>45</v>
      </c>
      <c r="C33" s="61">
        <v>317</v>
      </c>
      <c r="D33" s="74">
        <v>13</v>
      </c>
      <c r="E33" s="67">
        <v>4.1009000000000002</v>
      </c>
      <c r="F33" s="74">
        <v>304</v>
      </c>
      <c r="G33" s="67">
        <v>95.899000000000001</v>
      </c>
      <c r="H33" s="74">
        <v>4</v>
      </c>
      <c r="I33" s="63">
        <v>1.3158000000000001</v>
      </c>
      <c r="J33" s="64">
        <v>2</v>
      </c>
      <c r="K33" s="63">
        <v>0.65788999999999997</v>
      </c>
      <c r="L33" s="64">
        <v>13</v>
      </c>
      <c r="M33" s="63">
        <v>4.2763</v>
      </c>
      <c r="N33" s="65">
        <v>47</v>
      </c>
      <c r="O33" s="63">
        <v>15.461</v>
      </c>
      <c r="P33" s="73">
        <v>234</v>
      </c>
      <c r="Q33" s="63">
        <v>76.974000000000004</v>
      </c>
      <c r="R33" s="65">
        <v>0</v>
      </c>
      <c r="S33" s="63">
        <v>0</v>
      </c>
      <c r="T33" s="73">
        <v>4</v>
      </c>
      <c r="U33" s="67">
        <v>1.3158000000000001</v>
      </c>
      <c r="V33" s="81">
        <v>2</v>
      </c>
      <c r="W33" s="69">
        <v>0.63090000000000002</v>
      </c>
      <c r="X33" s="70">
        <v>2372</v>
      </c>
      <c r="Y33" s="71">
        <v>100</v>
      </c>
    </row>
    <row r="34" spans="1:25" s="23" customFormat="1" ht="15" customHeight="1" x14ac:dyDescent="0.2">
      <c r="A34" s="21" t="s">
        <v>19</v>
      </c>
      <c r="B34" s="59" t="s">
        <v>46</v>
      </c>
      <c r="C34" s="48">
        <v>13</v>
      </c>
      <c r="D34" s="39">
        <v>1</v>
      </c>
      <c r="E34" s="40">
        <v>7.6923000000000004</v>
      </c>
      <c r="F34" s="46">
        <v>12</v>
      </c>
      <c r="G34" s="40">
        <v>92.308000000000007</v>
      </c>
      <c r="H34" s="46">
        <v>5</v>
      </c>
      <c r="I34" s="41">
        <v>41.666699999999999</v>
      </c>
      <c r="J34" s="43">
        <v>0</v>
      </c>
      <c r="K34" s="41">
        <v>0</v>
      </c>
      <c r="L34" s="42">
        <v>0</v>
      </c>
      <c r="M34" s="41">
        <v>0</v>
      </c>
      <c r="N34" s="42">
        <v>0</v>
      </c>
      <c r="O34" s="41">
        <v>0</v>
      </c>
      <c r="P34" s="44">
        <v>7</v>
      </c>
      <c r="Q34" s="41">
        <v>58.332999999999998</v>
      </c>
      <c r="R34" s="42">
        <v>0</v>
      </c>
      <c r="S34" s="41">
        <v>0</v>
      </c>
      <c r="T34" s="44">
        <v>0</v>
      </c>
      <c r="U34" s="40">
        <v>0</v>
      </c>
      <c r="V34" s="82">
        <v>4</v>
      </c>
      <c r="W34" s="45">
        <v>30.769200000000001</v>
      </c>
      <c r="X34" s="24">
        <v>825</v>
      </c>
      <c r="Y34" s="25">
        <v>100</v>
      </c>
    </row>
    <row r="35" spans="1:25" s="23" customFormat="1" ht="15" customHeight="1" x14ac:dyDescent="0.2">
      <c r="A35" s="21" t="s">
        <v>19</v>
      </c>
      <c r="B35" s="72" t="s">
        <v>47</v>
      </c>
      <c r="C35" s="75">
        <v>177</v>
      </c>
      <c r="D35" s="74">
        <v>4</v>
      </c>
      <c r="E35" s="67">
        <v>2.2599</v>
      </c>
      <c r="F35" s="74">
        <v>173</v>
      </c>
      <c r="G35" s="67">
        <v>97.74</v>
      </c>
      <c r="H35" s="74">
        <v>5</v>
      </c>
      <c r="I35" s="63">
        <v>2.8902000000000001</v>
      </c>
      <c r="J35" s="64">
        <v>0</v>
      </c>
      <c r="K35" s="63">
        <v>0</v>
      </c>
      <c r="L35" s="65">
        <v>44</v>
      </c>
      <c r="M35" s="63">
        <v>25.433499999999999</v>
      </c>
      <c r="N35" s="64">
        <v>61</v>
      </c>
      <c r="O35" s="63">
        <v>35.26</v>
      </c>
      <c r="P35" s="73">
        <v>51</v>
      </c>
      <c r="Q35" s="63">
        <v>29.48</v>
      </c>
      <c r="R35" s="64">
        <v>0</v>
      </c>
      <c r="S35" s="63">
        <v>0</v>
      </c>
      <c r="T35" s="73">
        <v>12</v>
      </c>
      <c r="U35" s="67">
        <v>6.9363999999999999</v>
      </c>
      <c r="V35" s="81">
        <v>2</v>
      </c>
      <c r="W35" s="69">
        <v>1.1298999999999999</v>
      </c>
      <c r="X35" s="70">
        <v>1064</v>
      </c>
      <c r="Y35" s="71">
        <v>100</v>
      </c>
    </row>
    <row r="36" spans="1:25" s="23" customFormat="1" ht="15" customHeight="1" x14ac:dyDescent="0.2">
      <c r="A36" s="21" t="s">
        <v>19</v>
      </c>
      <c r="B36" s="59" t="s">
        <v>48</v>
      </c>
      <c r="C36" s="48">
        <v>548</v>
      </c>
      <c r="D36" s="46">
        <v>58</v>
      </c>
      <c r="E36" s="40">
        <v>10.5839</v>
      </c>
      <c r="F36" s="46">
        <v>490</v>
      </c>
      <c r="G36" s="40">
        <v>89.415999999999997</v>
      </c>
      <c r="H36" s="46">
        <v>3</v>
      </c>
      <c r="I36" s="41">
        <v>0.61219999999999997</v>
      </c>
      <c r="J36" s="42">
        <v>4</v>
      </c>
      <c r="K36" s="41">
        <v>0.81633</v>
      </c>
      <c r="L36" s="42">
        <v>123</v>
      </c>
      <c r="M36" s="41">
        <v>25.102</v>
      </c>
      <c r="N36" s="43">
        <v>249</v>
      </c>
      <c r="O36" s="41">
        <v>50.816000000000003</v>
      </c>
      <c r="P36" s="47">
        <v>76</v>
      </c>
      <c r="Q36" s="41">
        <v>15.51</v>
      </c>
      <c r="R36" s="43">
        <v>6</v>
      </c>
      <c r="S36" s="41">
        <v>1.2244999999999999</v>
      </c>
      <c r="T36" s="47">
        <v>29</v>
      </c>
      <c r="U36" s="40">
        <v>5.9184000000000001</v>
      </c>
      <c r="V36" s="82">
        <v>73</v>
      </c>
      <c r="W36" s="45">
        <v>13.321199999999999</v>
      </c>
      <c r="X36" s="24">
        <v>658</v>
      </c>
      <c r="Y36" s="25">
        <v>100</v>
      </c>
    </row>
    <row r="37" spans="1:25" s="23" customFormat="1" ht="15" customHeight="1" x14ac:dyDescent="0.2">
      <c r="A37" s="21" t="s">
        <v>19</v>
      </c>
      <c r="B37" s="72" t="s">
        <v>49</v>
      </c>
      <c r="C37" s="61">
        <v>7</v>
      </c>
      <c r="D37" s="62">
        <v>2</v>
      </c>
      <c r="E37" s="67">
        <v>28.571400000000001</v>
      </c>
      <c r="F37" s="74">
        <v>5</v>
      </c>
      <c r="G37" s="67">
        <v>71.429000000000002</v>
      </c>
      <c r="H37" s="74">
        <v>0</v>
      </c>
      <c r="I37" s="63">
        <v>0</v>
      </c>
      <c r="J37" s="64">
        <v>0</v>
      </c>
      <c r="K37" s="63">
        <v>0</v>
      </c>
      <c r="L37" s="64">
        <v>0</v>
      </c>
      <c r="M37" s="63">
        <v>0</v>
      </c>
      <c r="N37" s="65">
        <v>0</v>
      </c>
      <c r="O37" s="63">
        <v>0</v>
      </c>
      <c r="P37" s="73">
        <v>5</v>
      </c>
      <c r="Q37" s="63">
        <v>100</v>
      </c>
      <c r="R37" s="65">
        <v>0</v>
      </c>
      <c r="S37" s="63">
        <v>0</v>
      </c>
      <c r="T37" s="73">
        <v>0</v>
      </c>
      <c r="U37" s="67">
        <v>0</v>
      </c>
      <c r="V37" s="81">
        <v>0</v>
      </c>
      <c r="W37" s="69">
        <v>0</v>
      </c>
      <c r="X37" s="70">
        <v>483</v>
      </c>
      <c r="Y37" s="71">
        <v>100</v>
      </c>
    </row>
    <row r="38" spans="1:25" s="23" customFormat="1" ht="15" customHeight="1" x14ac:dyDescent="0.2">
      <c r="A38" s="21" t="s">
        <v>19</v>
      </c>
      <c r="B38" s="59" t="s">
        <v>50</v>
      </c>
      <c r="C38" s="38">
        <v>129</v>
      </c>
      <c r="D38" s="39">
        <v>2</v>
      </c>
      <c r="E38" s="40">
        <v>1.5504</v>
      </c>
      <c r="F38" s="46">
        <v>127</v>
      </c>
      <c r="G38" s="40">
        <v>98.45</v>
      </c>
      <c r="H38" s="46">
        <v>0</v>
      </c>
      <c r="I38" s="41">
        <v>0</v>
      </c>
      <c r="J38" s="43">
        <v>3</v>
      </c>
      <c r="K38" s="41">
        <v>2.3622000000000001</v>
      </c>
      <c r="L38" s="43">
        <v>27</v>
      </c>
      <c r="M38" s="41">
        <v>21.259799999999998</v>
      </c>
      <c r="N38" s="43">
        <v>51</v>
      </c>
      <c r="O38" s="41">
        <v>40.156999999999996</v>
      </c>
      <c r="P38" s="44">
        <v>43</v>
      </c>
      <c r="Q38" s="41">
        <v>33.857999999999997</v>
      </c>
      <c r="R38" s="43">
        <v>0</v>
      </c>
      <c r="S38" s="41">
        <v>0</v>
      </c>
      <c r="T38" s="44">
        <v>3</v>
      </c>
      <c r="U38" s="40">
        <v>2.3622000000000001</v>
      </c>
      <c r="V38" s="82">
        <v>0</v>
      </c>
      <c r="W38" s="45">
        <v>0</v>
      </c>
      <c r="X38" s="24">
        <v>2577</v>
      </c>
      <c r="Y38" s="25">
        <v>100</v>
      </c>
    </row>
    <row r="39" spans="1:25" s="23" customFormat="1" ht="15" customHeight="1" x14ac:dyDescent="0.2">
      <c r="A39" s="21" t="s">
        <v>19</v>
      </c>
      <c r="B39" s="72" t="s">
        <v>51</v>
      </c>
      <c r="C39" s="61">
        <v>138</v>
      </c>
      <c r="D39" s="74">
        <v>0</v>
      </c>
      <c r="E39" s="67">
        <v>0</v>
      </c>
      <c r="F39" s="62">
        <v>138</v>
      </c>
      <c r="G39" s="67">
        <v>100</v>
      </c>
      <c r="H39" s="62">
        <v>78</v>
      </c>
      <c r="I39" s="63">
        <v>56.521700000000003</v>
      </c>
      <c r="J39" s="64">
        <v>3</v>
      </c>
      <c r="K39" s="63">
        <v>2.1739099999999998</v>
      </c>
      <c r="L39" s="65">
        <v>39</v>
      </c>
      <c r="M39" s="63">
        <v>28.260899999999999</v>
      </c>
      <c r="N39" s="64">
        <v>2</v>
      </c>
      <c r="O39" s="63">
        <v>1.4490000000000001</v>
      </c>
      <c r="P39" s="73">
        <v>16</v>
      </c>
      <c r="Q39" s="63">
        <v>11.593999999999999</v>
      </c>
      <c r="R39" s="64">
        <v>0</v>
      </c>
      <c r="S39" s="63">
        <v>0</v>
      </c>
      <c r="T39" s="73">
        <v>0</v>
      </c>
      <c r="U39" s="67">
        <v>0</v>
      </c>
      <c r="V39" s="81">
        <v>51</v>
      </c>
      <c r="W39" s="69">
        <v>36.956499999999998</v>
      </c>
      <c r="X39" s="70">
        <v>880</v>
      </c>
      <c r="Y39" s="71">
        <v>100</v>
      </c>
    </row>
    <row r="40" spans="1:25" s="23" customFormat="1" ht="15" customHeight="1" x14ac:dyDescent="0.2">
      <c r="A40" s="21" t="s">
        <v>19</v>
      </c>
      <c r="B40" s="59" t="s">
        <v>52</v>
      </c>
      <c r="C40" s="48">
        <v>770</v>
      </c>
      <c r="D40" s="39">
        <v>50</v>
      </c>
      <c r="E40" s="40">
        <v>6.4935</v>
      </c>
      <c r="F40" s="46">
        <v>720</v>
      </c>
      <c r="G40" s="40">
        <v>93.506</v>
      </c>
      <c r="H40" s="46">
        <v>6</v>
      </c>
      <c r="I40" s="41">
        <v>0.83330000000000004</v>
      </c>
      <c r="J40" s="42">
        <v>2</v>
      </c>
      <c r="K40" s="41">
        <v>0.27778000000000003</v>
      </c>
      <c r="L40" s="42">
        <v>73</v>
      </c>
      <c r="M40" s="41">
        <v>10.1389</v>
      </c>
      <c r="N40" s="43">
        <v>216</v>
      </c>
      <c r="O40" s="41">
        <v>30</v>
      </c>
      <c r="P40" s="44">
        <v>398</v>
      </c>
      <c r="Q40" s="41">
        <v>55.277999999999999</v>
      </c>
      <c r="R40" s="43">
        <v>0</v>
      </c>
      <c r="S40" s="41">
        <v>0</v>
      </c>
      <c r="T40" s="44">
        <v>25</v>
      </c>
      <c r="U40" s="40">
        <v>3.4722</v>
      </c>
      <c r="V40" s="82">
        <v>14</v>
      </c>
      <c r="W40" s="45">
        <v>1.8182</v>
      </c>
      <c r="X40" s="24">
        <v>4916</v>
      </c>
      <c r="Y40" s="25">
        <v>100</v>
      </c>
    </row>
    <row r="41" spans="1:25" s="23" customFormat="1" ht="15" customHeight="1" x14ac:dyDescent="0.2">
      <c r="A41" s="21" t="s">
        <v>19</v>
      </c>
      <c r="B41" s="72" t="s">
        <v>53</v>
      </c>
      <c r="C41" s="61">
        <v>81</v>
      </c>
      <c r="D41" s="74">
        <v>14</v>
      </c>
      <c r="E41" s="67">
        <v>17.283999999999999</v>
      </c>
      <c r="F41" s="62">
        <v>67</v>
      </c>
      <c r="G41" s="67">
        <v>82.715999999999994</v>
      </c>
      <c r="H41" s="62">
        <v>4</v>
      </c>
      <c r="I41" s="63">
        <v>5.9701000000000004</v>
      </c>
      <c r="J41" s="64">
        <v>0</v>
      </c>
      <c r="K41" s="63">
        <v>0</v>
      </c>
      <c r="L41" s="65">
        <v>3</v>
      </c>
      <c r="M41" s="63">
        <v>4.4775999999999998</v>
      </c>
      <c r="N41" s="65">
        <v>33</v>
      </c>
      <c r="O41" s="63">
        <v>49.253999999999998</v>
      </c>
      <c r="P41" s="66">
        <v>24</v>
      </c>
      <c r="Q41" s="63">
        <v>35.820999999999998</v>
      </c>
      <c r="R41" s="65">
        <v>0</v>
      </c>
      <c r="S41" s="63">
        <v>0</v>
      </c>
      <c r="T41" s="66">
        <v>3</v>
      </c>
      <c r="U41" s="67">
        <v>4.4775999999999998</v>
      </c>
      <c r="V41" s="81">
        <v>3</v>
      </c>
      <c r="W41" s="69">
        <v>3.7037</v>
      </c>
      <c r="X41" s="70">
        <v>2618</v>
      </c>
      <c r="Y41" s="71">
        <v>100</v>
      </c>
    </row>
    <row r="42" spans="1:25" s="23" customFormat="1" ht="15" customHeight="1" x14ac:dyDescent="0.2">
      <c r="A42" s="21" t="s">
        <v>19</v>
      </c>
      <c r="B42" s="59" t="s">
        <v>54</v>
      </c>
      <c r="C42" s="48">
        <v>28</v>
      </c>
      <c r="D42" s="39">
        <v>4</v>
      </c>
      <c r="E42" s="40">
        <v>14.2857</v>
      </c>
      <c r="F42" s="46">
        <v>24</v>
      </c>
      <c r="G42" s="40">
        <v>85.713999999999999</v>
      </c>
      <c r="H42" s="46">
        <v>4</v>
      </c>
      <c r="I42" s="41">
        <v>16.666699999999999</v>
      </c>
      <c r="J42" s="42">
        <v>0</v>
      </c>
      <c r="K42" s="41">
        <v>0</v>
      </c>
      <c r="L42" s="42">
        <v>1</v>
      </c>
      <c r="M42" s="41">
        <v>4.1666999999999996</v>
      </c>
      <c r="N42" s="42">
        <v>7</v>
      </c>
      <c r="O42" s="41">
        <v>29.167000000000002</v>
      </c>
      <c r="P42" s="44">
        <v>12</v>
      </c>
      <c r="Q42" s="41">
        <v>50</v>
      </c>
      <c r="R42" s="42">
        <v>0</v>
      </c>
      <c r="S42" s="41">
        <v>0</v>
      </c>
      <c r="T42" s="44">
        <v>0</v>
      </c>
      <c r="U42" s="40">
        <v>0</v>
      </c>
      <c r="V42" s="82">
        <v>2</v>
      </c>
      <c r="W42" s="45">
        <v>7.1429</v>
      </c>
      <c r="X42" s="24">
        <v>481</v>
      </c>
      <c r="Y42" s="25">
        <v>100</v>
      </c>
    </row>
    <row r="43" spans="1:25" s="23" customFormat="1" ht="15" customHeight="1" x14ac:dyDescent="0.2">
      <c r="A43" s="21" t="s">
        <v>19</v>
      </c>
      <c r="B43" s="72" t="s">
        <v>55</v>
      </c>
      <c r="C43" s="61">
        <v>1366</v>
      </c>
      <c r="D43" s="62">
        <v>134</v>
      </c>
      <c r="E43" s="67">
        <v>9.8096999999999994</v>
      </c>
      <c r="F43" s="74">
        <v>1232</v>
      </c>
      <c r="G43" s="67">
        <v>90.19</v>
      </c>
      <c r="H43" s="74">
        <v>0</v>
      </c>
      <c r="I43" s="63">
        <v>0</v>
      </c>
      <c r="J43" s="64">
        <v>6</v>
      </c>
      <c r="K43" s="63">
        <v>0.48701</v>
      </c>
      <c r="L43" s="64">
        <v>31</v>
      </c>
      <c r="M43" s="63">
        <v>2.5162</v>
      </c>
      <c r="N43" s="64">
        <v>496</v>
      </c>
      <c r="O43" s="63">
        <v>40.26</v>
      </c>
      <c r="P43" s="66">
        <v>626</v>
      </c>
      <c r="Q43" s="63">
        <v>50.811999999999998</v>
      </c>
      <c r="R43" s="64">
        <v>0</v>
      </c>
      <c r="S43" s="63">
        <v>0</v>
      </c>
      <c r="T43" s="66">
        <v>73</v>
      </c>
      <c r="U43" s="67">
        <v>5.9253</v>
      </c>
      <c r="V43" s="81">
        <v>8</v>
      </c>
      <c r="W43" s="69">
        <v>0.5857</v>
      </c>
      <c r="X43" s="70">
        <v>3631</v>
      </c>
      <c r="Y43" s="71">
        <v>100</v>
      </c>
    </row>
    <row r="44" spans="1:25" s="23" customFormat="1" ht="15" customHeight="1" x14ac:dyDescent="0.2">
      <c r="A44" s="21" t="s">
        <v>19</v>
      </c>
      <c r="B44" s="59" t="s">
        <v>56</v>
      </c>
      <c r="C44" s="38">
        <v>632</v>
      </c>
      <c r="D44" s="39">
        <v>23</v>
      </c>
      <c r="E44" s="40">
        <v>3.6392000000000002</v>
      </c>
      <c r="F44" s="46">
        <v>609</v>
      </c>
      <c r="G44" s="40">
        <v>96.361000000000004</v>
      </c>
      <c r="H44" s="46">
        <v>113</v>
      </c>
      <c r="I44" s="41">
        <v>18.555</v>
      </c>
      <c r="J44" s="43">
        <v>0</v>
      </c>
      <c r="K44" s="41">
        <v>0</v>
      </c>
      <c r="L44" s="43">
        <v>34</v>
      </c>
      <c r="M44" s="41">
        <v>5.5829000000000004</v>
      </c>
      <c r="N44" s="42">
        <v>57</v>
      </c>
      <c r="O44" s="41">
        <v>9.36</v>
      </c>
      <c r="P44" s="47">
        <v>369</v>
      </c>
      <c r="Q44" s="41">
        <v>60.591000000000001</v>
      </c>
      <c r="R44" s="42">
        <v>1</v>
      </c>
      <c r="S44" s="41">
        <v>0.16420000000000001</v>
      </c>
      <c r="T44" s="47">
        <v>35</v>
      </c>
      <c r="U44" s="40">
        <v>5.7470999999999997</v>
      </c>
      <c r="V44" s="82">
        <v>15</v>
      </c>
      <c r="W44" s="45">
        <v>2.3734000000000002</v>
      </c>
      <c r="X44" s="24">
        <v>1815</v>
      </c>
      <c r="Y44" s="25">
        <v>100</v>
      </c>
    </row>
    <row r="45" spans="1:25" s="23" customFormat="1" ht="15" customHeight="1" x14ac:dyDescent="0.2">
      <c r="A45" s="21" t="s">
        <v>19</v>
      </c>
      <c r="B45" s="72" t="s">
        <v>57</v>
      </c>
      <c r="C45" s="61">
        <v>212</v>
      </c>
      <c r="D45" s="74">
        <v>22</v>
      </c>
      <c r="E45" s="67">
        <v>10.3774</v>
      </c>
      <c r="F45" s="62">
        <v>190</v>
      </c>
      <c r="G45" s="67">
        <v>89.623000000000005</v>
      </c>
      <c r="H45" s="62">
        <v>12</v>
      </c>
      <c r="I45" s="63">
        <v>6.3158000000000003</v>
      </c>
      <c r="J45" s="64">
        <v>1</v>
      </c>
      <c r="K45" s="63">
        <v>0.52632000000000001</v>
      </c>
      <c r="L45" s="65">
        <v>51</v>
      </c>
      <c r="M45" s="63">
        <v>26.842099999999999</v>
      </c>
      <c r="N45" s="64">
        <v>11</v>
      </c>
      <c r="O45" s="63">
        <v>5.7889999999999997</v>
      </c>
      <c r="P45" s="66">
        <v>103</v>
      </c>
      <c r="Q45" s="63">
        <v>54.210999999999999</v>
      </c>
      <c r="R45" s="64">
        <v>1</v>
      </c>
      <c r="S45" s="63">
        <v>0.52629999999999999</v>
      </c>
      <c r="T45" s="66">
        <v>11</v>
      </c>
      <c r="U45" s="67">
        <v>5.7895000000000003</v>
      </c>
      <c r="V45" s="81">
        <v>13</v>
      </c>
      <c r="W45" s="69">
        <v>6.1321000000000003</v>
      </c>
      <c r="X45" s="70">
        <v>1283</v>
      </c>
      <c r="Y45" s="71">
        <v>100</v>
      </c>
    </row>
    <row r="46" spans="1:25" s="23" customFormat="1" ht="15" customHeight="1" x14ac:dyDescent="0.2">
      <c r="A46" s="21" t="s">
        <v>19</v>
      </c>
      <c r="B46" s="59" t="s">
        <v>58</v>
      </c>
      <c r="C46" s="38">
        <v>620</v>
      </c>
      <c r="D46" s="39">
        <v>18</v>
      </c>
      <c r="E46" s="40">
        <v>2.9032</v>
      </c>
      <c r="F46" s="39">
        <v>602</v>
      </c>
      <c r="G46" s="40">
        <v>97.096999999999994</v>
      </c>
      <c r="H46" s="39">
        <v>2</v>
      </c>
      <c r="I46" s="41">
        <v>0.3322</v>
      </c>
      <c r="J46" s="43">
        <v>3</v>
      </c>
      <c r="K46" s="41">
        <v>0.49834000000000001</v>
      </c>
      <c r="L46" s="42">
        <v>97</v>
      </c>
      <c r="M46" s="41">
        <v>16.113</v>
      </c>
      <c r="N46" s="42">
        <v>184</v>
      </c>
      <c r="O46" s="41">
        <v>30.565000000000001</v>
      </c>
      <c r="P46" s="47">
        <v>291</v>
      </c>
      <c r="Q46" s="41">
        <v>48.338999999999999</v>
      </c>
      <c r="R46" s="42">
        <v>0</v>
      </c>
      <c r="S46" s="41">
        <v>0</v>
      </c>
      <c r="T46" s="47">
        <v>25</v>
      </c>
      <c r="U46" s="40">
        <v>4.1528</v>
      </c>
      <c r="V46" s="82">
        <v>29</v>
      </c>
      <c r="W46" s="45">
        <v>4.6773999999999996</v>
      </c>
      <c r="X46" s="24">
        <v>3027</v>
      </c>
      <c r="Y46" s="25">
        <v>100</v>
      </c>
    </row>
    <row r="47" spans="1:25" s="23" customFormat="1" ht="15" customHeight="1" x14ac:dyDescent="0.2">
      <c r="A47" s="21" t="s">
        <v>19</v>
      </c>
      <c r="B47" s="72" t="s">
        <v>59</v>
      </c>
      <c r="C47" s="75">
        <v>7</v>
      </c>
      <c r="D47" s="62">
        <v>1</v>
      </c>
      <c r="E47" s="67">
        <v>14.2857</v>
      </c>
      <c r="F47" s="74">
        <v>6</v>
      </c>
      <c r="G47" s="67">
        <v>85.713999999999999</v>
      </c>
      <c r="H47" s="74">
        <v>1</v>
      </c>
      <c r="I47" s="63">
        <v>16.666699999999999</v>
      </c>
      <c r="J47" s="65">
        <v>0</v>
      </c>
      <c r="K47" s="63">
        <v>0</v>
      </c>
      <c r="L47" s="65">
        <v>0</v>
      </c>
      <c r="M47" s="63">
        <v>0</v>
      </c>
      <c r="N47" s="64">
        <v>0</v>
      </c>
      <c r="O47" s="63">
        <v>0</v>
      </c>
      <c r="P47" s="66">
        <v>5</v>
      </c>
      <c r="Q47" s="63">
        <v>83.332999999999998</v>
      </c>
      <c r="R47" s="64">
        <v>0</v>
      </c>
      <c r="S47" s="63">
        <v>0</v>
      </c>
      <c r="T47" s="66">
        <v>0</v>
      </c>
      <c r="U47" s="67">
        <v>0</v>
      </c>
      <c r="V47" s="81">
        <v>0</v>
      </c>
      <c r="W47" s="69">
        <v>0</v>
      </c>
      <c r="X47" s="70">
        <v>308</v>
      </c>
      <c r="Y47" s="71">
        <v>100</v>
      </c>
    </row>
    <row r="48" spans="1:25" s="23" customFormat="1" ht="15" customHeight="1" x14ac:dyDescent="0.2">
      <c r="A48" s="21" t="s">
        <v>19</v>
      </c>
      <c r="B48" s="59" t="s">
        <v>60</v>
      </c>
      <c r="C48" s="38">
        <v>825</v>
      </c>
      <c r="D48" s="46">
        <v>57</v>
      </c>
      <c r="E48" s="40">
        <v>6.9090999999999996</v>
      </c>
      <c r="F48" s="46">
        <v>768</v>
      </c>
      <c r="G48" s="40">
        <v>93.090999999999994</v>
      </c>
      <c r="H48" s="46">
        <v>1</v>
      </c>
      <c r="I48" s="41">
        <v>0.13020000000000001</v>
      </c>
      <c r="J48" s="43">
        <v>1</v>
      </c>
      <c r="K48" s="41">
        <v>0.13020999999999999</v>
      </c>
      <c r="L48" s="43">
        <v>16</v>
      </c>
      <c r="M48" s="41">
        <v>2.0832999999999999</v>
      </c>
      <c r="N48" s="42">
        <v>522</v>
      </c>
      <c r="O48" s="41">
        <v>67.968999999999994</v>
      </c>
      <c r="P48" s="47">
        <v>204</v>
      </c>
      <c r="Q48" s="41">
        <v>26.562999999999999</v>
      </c>
      <c r="R48" s="42">
        <v>1</v>
      </c>
      <c r="S48" s="41">
        <v>0.13020000000000001</v>
      </c>
      <c r="T48" s="47">
        <v>23</v>
      </c>
      <c r="U48" s="40">
        <v>2.9948000000000001</v>
      </c>
      <c r="V48" s="82">
        <v>15</v>
      </c>
      <c r="W48" s="45">
        <v>1.8182</v>
      </c>
      <c r="X48" s="24">
        <v>1236</v>
      </c>
      <c r="Y48" s="25">
        <v>100</v>
      </c>
    </row>
    <row r="49" spans="1:25" s="23" customFormat="1" ht="15" customHeight="1" x14ac:dyDescent="0.2">
      <c r="A49" s="21" t="s">
        <v>19</v>
      </c>
      <c r="B49" s="72" t="s">
        <v>61</v>
      </c>
      <c r="C49" s="75">
        <v>24</v>
      </c>
      <c r="D49" s="62">
        <v>0</v>
      </c>
      <c r="E49" s="67">
        <v>0</v>
      </c>
      <c r="F49" s="74">
        <v>24</v>
      </c>
      <c r="G49" s="67">
        <v>100</v>
      </c>
      <c r="H49" s="74">
        <v>12</v>
      </c>
      <c r="I49" s="63">
        <v>50</v>
      </c>
      <c r="J49" s="64">
        <v>0</v>
      </c>
      <c r="K49" s="63">
        <v>0</v>
      </c>
      <c r="L49" s="65">
        <v>0</v>
      </c>
      <c r="M49" s="63">
        <v>0</v>
      </c>
      <c r="N49" s="65">
        <v>0</v>
      </c>
      <c r="O49" s="63">
        <v>0</v>
      </c>
      <c r="P49" s="66">
        <v>12</v>
      </c>
      <c r="Q49" s="63">
        <v>50</v>
      </c>
      <c r="R49" s="65">
        <v>0</v>
      </c>
      <c r="S49" s="63">
        <v>0</v>
      </c>
      <c r="T49" s="66">
        <v>0</v>
      </c>
      <c r="U49" s="67">
        <v>0</v>
      </c>
      <c r="V49" s="81">
        <v>0</v>
      </c>
      <c r="W49" s="69">
        <v>0</v>
      </c>
      <c r="X49" s="70">
        <v>688</v>
      </c>
      <c r="Y49" s="71">
        <v>100</v>
      </c>
    </row>
    <row r="50" spans="1:25" s="23" customFormat="1" ht="15" customHeight="1" x14ac:dyDescent="0.2">
      <c r="A50" s="21" t="s">
        <v>19</v>
      </c>
      <c r="B50" s="59" t="s">
        <v>62</v>
      </c>
      <c r="C50" s="38">
        <v>1895</v>
      </c>
      <c r="D50" s="39">
        <v>148</v>
      </c>
      <c r="E50" s="40">
        <v>7.81</v>
      </c>
      <c r="F50" s="39">
        <v>1747</v>
      </c>
      <c r="G50" s="40">
        <v>92.19</v>
      </c>
      <c r="H50" s="39">
        <v>6</v>
      </c>
      <c r="I50" s="41">
        <v>0.34339999999999998</v>
      </c>
      <c r="J50" s="43">
        <v>5</v>
      </c>
      <c r="K50" s="41">
        <v>0.28620000000000001</v>
      </c>
      <c r="L50" s="43">
        <v>61</v>
      </c>
      <c r="M50" s="41">
        <v>3.4916999999999998</v>
      </c>
      <c r="N50" s="42">
        <v>859</v>
      </c>
      <c r="O50" s="41">
        <v>49.17</v>
      </c>
      <c r="P50" s="47">
        <v>790</v>
      </c>
      <c r="Q50" s="41">
        <v>45.22</v>
      </c>
      <c r="R50" s="42">
        <v>1</v>
      </c>
      <c r="S50" s="41">
        <v>5.7200000000000001E-2</v>
      </c>
      <c r="T50" s="47">
        <v>25</v>
      </c>
      <c r="U50" s="40">
        <v>1.431</v>
      </c>
      <c r="V50" s="82">
        <v>41</v>
      </c>
      <c r="W50" s="45">
        <v>2.1636000000000002</v>
      </c>
      <c r="X50" s="24">
        <v>1818</v>
      </c>
      <c r="Y50" s="25">
        <v>100</v>
      </c>
    </row>
    <row r="51" spans="1:25" s="23" customFormat="1" ht="15" customHeight="1" x14ac:dyDescent="0.2">
      <c r="A51" s="21" t="s">
        <v>19</v>
      </c>
      <c r="B51" s="72" t="s">
        <v>63</v>
      </c>
      <c r="C51" s="61">
        <v>3925</v>
      </c>
      <c r="D51" s="62">
        <v>1024</v>
      </c>
      <c r="E51" s="67">
        <v>26.089200000000002</v>
      </c>
      <c r="F51" s="62">
        <v>2901</v>
      </c>
      <c r="G51" s="67">
        <v>73.911000000000001</v>
      </c>
      <c r="H51" s="62">
        <v>10</v>
      </c>
      <c r="I51" s="63">
        <v>0.34470000000000001</v>
      </c>
      <c r="J51" s="64">
        <v>9</v>
      </c>
      <c r="K51" s="63">
        <v>0.31024000000000002</v>
      </c>
      <c r="L51" s="64">
        <v>1512</v>
      </c>
      <c r="M51" s="63">
        <v>52.12</v>
      </c>
      <c r="N51" s="65">
        <v>720</v>
      </c>
      <c r="O51" s="63">
        <v>24.818999999999999</v>
      </c>
      <c r="P51" s="66">
        <v>596</v>
      </c>
      <c r="Q51" s="63">
        <v>20.545000000000002</v>
      </c>
      <c r="R51" s="65">
        <v>0</v>
      </c>
      <c r="S51" s="63">
        <v>0</v>
      </c>
      <c r="T51" s="66">
        <v>54</v>
      </c>
      <c r="U51" s="67">
        <v>1.8613999999999999</v>
      </c>
      <c r="V51" s="81">
        <v>331</v>
      </c>
      <c r="W51" s="69">
        <v>8.4330999999999996</v>
      </c>
      <c r="X51" s="70">
        <v>8616</v>
      </c>
      <c r="Y51" s="71">
        <v>100</v>
      </c>
    </row>
    <row r="52" spans="1:25" s="23" customFormat="1" ht="15" customHeight="1" x14ac:dyDescent="0.2">
      <c r="A52" s="21" t="s">
        <v>19</v>
      </c>
      <c r="B52" s="59" t="s">
        <v>64</v>
      </c>
      <c r="C52" s="38">
        <v>88</v>
      </c>
      <c r="D52" s="46">
        <v>1</v>
      </c>
      <c r="E52" s="40">
        <v>1.1364000000000001</v>
      </c>
      <c r="F52" s="39">
        <v>87</v>
      </c>
      <c r="G52" s="40">
        <v>98.864000000000004</v>
      </c>
      <c r="H52" s="39">
        <v>3</v>
      </c>
      <c r="I52" s="41">
        <v>3.4483000000000001</v>
      </c>
      <c r="J52" s="42">
        <v>1</v>
      </c>
      <c r="K52" s="41">
        <v>1.14943</v>
      </c>
      <c r="L52" s="43">
        <v>21</v>
      </c>
      <c r="M52" s="41">
        <v>24.137899999999998</v>
      </c>
      <c r="N52" s="42">
        <v>4</v>
      </c>
      <c r="O52" s="41">
        <v>4.5979999999999999</v>
      </c>
      <c r="P52" s="44">
        <v>57</v>
      </c>
      <c r="Q52" s="41">
        <v>65.516999999999996</v>
      </c>
      <c r="R52" s="42">
        <v>0</v>
      </c>
      <c r="S52" s="41">
        <v>0</v>
      </c>
      <c r="T52" s="44">
        <v>1</v>
      </c>
      <c r="U52" s="40">
        <v>1.1494</v>
      </c>
      <c r="V52" s="82">
        <v>12</v>
      </c>
      <c r="W52" s="45">
        <v>13.6364</v>
      </c>
      <c r="X52" s="24">
        <v>1009</v>
      </c>
      <c r="Y52" s="25">
        <v>100</v>
      </c>
    </row>
    <row r="53" spans="1:25" s="23" customFormat="1" ht="15" customHeight="1" x14ac:dyDescent="0.2">
      <c r="A53" s="21" t="s">
        <v>19</v>
      </c>
      <c r="B53" s="72" t="s">
        <v>65</v>
      </c>
      <c r="C53" s="75">
        <v>37</v>
      </c>
      <c r="D53" s="74">
        <v>3</v>
      </c>
      <c r="E53" s="67">
        <v>8.1081000000000003</v>
      </c>
      <c r="F53" s="74">
        <v>34</v>
      </c>
      <c r="G53" s="67">
        <v>91.891999999999996</v>
      </c>
      <c r="H53" s="74">
        <v>0</v>
      </c>
      <c r="I53" s="63">
        <v>0</v>
      </c>
      <c r="J53" s="64">
        <v>1</v>
      </c>
      <c r="K53" s="63">
        <v>2.9411800000000001</v>
      </c>
      <c r="L53" s="65">
        <v>0</v>
      </c>
      <c r="M53" s="63">
        <v>0</v>
      </c>
      <c r="N53" s="65">
        <v>1</v>
      </c>
      <c r="O53" s="63">
        <v>2.9409999999999998</v>
      </c>
      <c r="P53" s="66">
        <v>31</v>
      </c>
      <c r="Q53" s="63">
        <v>91.176000000000002</v>
      </c>
      <c r="R53" s="65">
        <v>0</v>
      </c>
      <c r="S53" s="63">
        <v>0</v>
      </c>
      <c r="T53" s="66">
        <v>1</v>
      </c>
      <c r="U53" s="67">
        <v>2.9411999999999998</v>
      </c>
      <c r="V53" s="81">
        <v>1</v>
      </c>
      <c r="W53" s="69">
        <v>2.7027000000000001</v>
      </c>
      <c r="X53" s="70">
        <v>306</v>
      </c>
      <c r="Y53" s="71">
        <v>100</v>
      </c>
    </row>
    <row r="54" spans="1:25" s="23" customFormat="1" ht="15" customHeight="1" x14ac:dyDescent="0.2">
      <c r="A54" s="21" t="s">
        <v>19</v>
      </c>
      <c r="B54" s="59" t="s">
        <v>66</v>
      </c>
      <c r="C54" s="38">
        <v>256</v>
      </c>
      <c r="D54" s="46">
        <v>19</v>
      </c>
      <c r="E54" s="40">
        <v>7.4218999999999999</v>
      </c>
      <c r="F54" s="39">
        <v>237</v>
      </c>
      <c r="G54" s="40">
        <v>92.578000000000003</v>
      </c>
      <c r="H54" s="39">
        <v>1</v>
      </c>
      <c r="I54" s="76">
        <v>0.4219</v>
      </c>
      <c r="J54" s="43">
        <v>0</v>
      </c>
      <c r="K54" s="41">
        <v>0</v>
      </c>
      <c r="L54" s="43">
        <v>11</v>
      </c>
      <c r="M54" s="41">
        <v>4.6414</v>
      </c>
      <c r="N54" s="43">
        <v>102</v>
      </c>
      <c r="O54" s="41">
        <v>43.037999999999997</v>
      </c>
      <c r="P54" s="47">
        <v>117</v>
      </c>
      <c r="Q54" s="41">
        <v>49.366999999999997</v>
      </c>
      <c r="R54" s="43">
        <v>0</v>
      </c>
      <c r="S54" s="41">
        <v>0</v>
      </c>
      <c r="T54" s="47">
        <v>6</v>
      </c>
      <c r="U54" s="40">
        <v>2.5316000000000001</v>
      </c>
      <c r="V54" s="82">
        <v>3</v>
      </c>
      <c r="W54" s="45">
        <v>1.1718999999999999</v>
      </c>
      <c r="X54" s="24">
        <v>1971</v>
      </c>
      <c r="Y54" s="25">
        <v>100</v>
      </c>
    </row>
    <row r="55" spans="1:25" s="23" customFormat="1" ht="15" customHeight="1" x14ac:dyDescent="0.2">
      <c r="A55" s="21" t="s">
        <v>19</v>
      </c>
      <c r="B55" s="72" t="s">
        <v>67</v>
      </c>
      <c r="C55" s="61">
        <v>1617</v>
      </c>
      <c r="D55" s="62">
        <v>258</v>
      </c>
      <c r="E55" s="67">
        <v>15.955500000000001</v>
      </c>
      <c r="F55" s="62">
        <v>1359</v>
      </c>
      <c r="G55" s="67">
        <v>84.045000000000002</v>
      </c>
      <c r="H55" s="62">
        <v>28</v>
      </c>
      <c r="I55" s="63">
        <v>2.0602999999999998</v>
      </c>
      <c r="J55" s="65">
        <v>21</v>
      </c>
      <c r="K55" s="63">
        <v>1.54525</v>
      </c>
      <c r="L55" s="64">
        <v>247</v>
      </c>
      <c r="M55" s="63">
        <v>18.1751</v>
      </c>
      <c r="N55" s="64">
        <v>74</v>
      </c>
      <c r="O55" s="63">
        <v>5.4450000000000003</v>
      </c>
      <c r="P55" s="73">
        <v>872</v>
      </c>
      <c r="Q55" s="63">
        <v>64.165000000000006</v>
      </c>
      <c r="R55" s="64">
        <v>5</v>
      </c>
      <c r="S55" s="63">
        <v>0.3679</v>
      </c>
      <c r="T55" s="73">
        <v>112</v>
      </c>
      <c r="U55" s="67">
        <v>8.2414000000000005</v>
      </c>
      <c r="V55" s="81">
        <v>73</v>
      </c>
      <c r="W55" s="69">
        <v>4.5145</v>
      </c>
      <c r="X55" s="70">
        <v>2305</v>
      </c>
      <c r="Y55" s="71">
        <v>100</v>
      </c>
    </row>
    <row r="56" spans="1:25" s="23" customFormat="1" ht="15" customHeight="1" x14ac:dyDescent="0.2">
      <c r="A56" s="21" t="s">
        <v>19</v>
      </c>
      <c r="B56" s="59" t="s">
        <v>68</v>
      </c>
      <c r="C56" s="38">
        <v>189</v>
      </c>
      <c r="D56" s="39">
        <v>13</v>
      </c>
      <c r="E56" s="40">
        <v>6.8783000000000003</v>
      </c>
      <c r="F56" s="46">
        <v>176</v>
      </c>
      <c r="G56" s="40">
        <v>93.122</v>
      </c>
      <c r="H56" s="46">
        <v>0</v>
      </c>
      <c r="I56" s="41">
        <v>0</v>
      </c>
      <c r="J56" s="42">
        <v>0</v>
      </c>
      <c r="K56" s="41">
        <v>0</v>
      </c>
      <c r="L56" s="43">
        <v>2</v>
      </c>
      <c r="M56" s="41">
        <v>1.1364000000000001</v>
      </c>
      <c r="N56" s="42">
        <v>12</v>
      </c>
      <c r="O56" s="41">
        <v>6.8179999999999996</v>
      </c>
      <c r="P56" s="44">
        <v>155</v>
      </c>
      <c r="Q56" s="41">
        <v>88.067999999999998</v>
      </c>
      <c r="R56" s="42">
        <v>0</v>
      </c>
      <c r="S56" s="41">
        <v>0</v>
      </c>
      <c r="T56" s="44">
        <v>7</v>
      </c>
      <c r="U56" s="40">
        <v>3.9773000000000001</v>
      </c>
      <c r="V56" s="82">
        <v>0</v>
      </c>
      <c r="W56" s="45">
        <v>0</v>
      </c>
      <c r="X56" s="24">
        <v>720</v>
      </c>
      <c r="Y56" s="25">
        <v>100</v>
      </c>
    </row>
    <row r="57" spans="1:25" s="23" customFormat="1" ht="15" customHeight="1" x14ac:dyDescent="0.2">
      <c r="A57" s="21" t="s">
        <v>19</v>
      </c>
      <c r="B57" s="72" t="s">
        <v>69</v>
      </c>
      <c r="C57" s="61">
        <v>300</v>
      </c>
      <c r="D57" s="62">
        <v>8</v>
      </c>
      <c r="E57" s="67">
        <v>2.6667000000000001</v>
      </c>
      <c r="F57" s="74">
        <v>292</v>
      </c>
      <c r="G57" s="67">
        <v>97.332999999999998</v>
      </c>
      <c r="H57" s="74">
        <v>1</v>
      </c>
      <c r="I57" s="63">
        <v>0.34250000000000003</v>
      </c>
      <c r="J57" s="64">
        <v>2</v>
      </c>
      <c r="K57" s="63">
        <v>0.68493000000000004</v>
      </c>
      <c r="L57" s="64">
        <v>87</v>
      </c>
      <c r="M57" s="63">
        <v>29.794499999999999</v>
      </c>
      <c r="N57" s="64">
        <v>84</v>
      </c>
      <c r="O57" s="63">
        <v>28.766999999999999</v>
      </c>
      <c r="P57" s="73">
        <v>110</v>
      </c>
      <c r="Q57" s="63">
        <v>37.670999999999999</v>
      </c>
      <c r="R57" s="64">
        <v>0</v>
      </c>
      <c r="S57" s="63">
        <v>0</v>
      </c>
      <c r="T57" s="73">
        <v>8</v>
      </c>
      <c r="U57" s="67">
        <v>2.7397</v>
      </c>
      <c r="V57" s="81">
        <v>15</v>
      </c>
      <c r="W57" s="69">
        <v>5</v>
      </c>
      <c r="X57" s="70">
        <v>2232</v>
      </c>
      <c r="Y57" s="71">
        <v>100</v>
      </c>
    </row>
    <row r="58" spans="1:25" s="23" customFormat="1" ht="15" customHeight="1" thickBot="1" x14ac:dyDescent="0.25">
      <c r="A58" s="21" t="s">
        <v>19</v>
      </c>
      <c r="B58" s="77" t="s">
        <v>70</v>
      </c>
      <c r="C58" s="49">
        <v>11</v>
      </c>
      <c r="D58" s="52">
        <v>0</v>
      </c>
      <c r="E58" s="51">
        <v>0</v>
      </c>
      <c r="F58" s="50">
        <v>11</v>
      </c>
      <c r="G58" s="51">
        <v>100</v>
      </c>
      <c r="H58" s="50">
        <v>0</v>
      </c>
      <c r="I58" s="53">
        <v>0</v>
      </c>
      <c r="J58" s="54">
        <v>0</v>
      </c>
      <c r="K58" s="53">
        <v>0</v>
      </c>
      <c r="L58" s="54">
        <v>1</v>
      </c>
      <c r="M58" s="53">
        <v>9.0908999999999995</v>
      </c>
      <c r="N58" s="54">
        <v>0</v>
      </c>
      <c r="O58" s="53">
        <v>0</v>
      </c>
      <c r="P58" s="78">
        <v>10</v>
      </c>
      <c r="Q58" s="53">
        <v>90.909000000000006</v>
      </c>
      <c r="R58" s="54">
        <v>0</v>
      </c>
      <c r="S58" s="53">
        <v>0</v>
      </c>
      <c r="T58" s="78">
        <v>0</v>
      </c>
      <c r="U58" s="51">
        <v>0</v>
      </c>
      <c r="V58" s="83">
        <v>0</v>
      </c>
      <c r="W58" s="55">
        <v>0</v>
      </c>
      <c r="X58" s="26">
        <v>365</v>
      </c>
      <c r="Y58" s="27">
        <v>100</v>
      </c>
    </row>
    <row r="59" spans="1:25" s="23" customFormat="1" ht="15" customHeight="1" x14ac:dyDescent="0.2">
      <c r="A59" s="21"/>
      <c r="B59" s="28"/>
      <c r="C59" s="29"/>
      <c r="D59" s="29"/>
      <c r="E59" s="29"/>
      <c r="F59" s="29"/>
      <c r="G59" s="29"/>
      <c r="H59" s="29"/>
      <c r="I59" s="29"/>
      <c r="J59" s="29"/>
      <c r="K59" s="29"/>
      <c r="L59" s="29"/>
      <c r="M59" s="29"/>
      <c r="N59" s="29"/>
      <c r="O59" s="29"/>
      <c r="P59" s="29"/>
      <c r="Q59" s="29"/>
      <c r="R59" s="29"/>
      <c r="S59" s="29"/>
      <c r="T59" s="29"/>
      <c r="U59" s="29"/>
      <c r="V59" s="84"/>
      <c r="W59" s="22"/>
      <c r="X59" s="29"/>
      <c r="Y59" s="29"/>
    </row>
    <row r="60" spans="1:25" s="23" customFormat="1" ht="15" customHeight="1" x14ac:dyDescent="0.2">
      <c r="A60" s="21"/>
      <c r="B60" s="28" t="s">
        <v>78</v>
      </c>
      <c r="C60" s="30"/>
      <c r="D60" s="30"/>
      <c r="E60" s="30"/>
      <c r="F60" s="30"/>
      <c r="G60" s="30"/>
      <c r="H60" s="29"/>
      <c r="I60" s="29"/>
      <c r="J60" s="29"/>
      <c r="K60" s="29"/>
      <c r="L60" s="29"/>
      <c r="M60" s="29"/>
      <c r="N60" s="29"/>
      <c r="O60" s="29"/>
      <c r="P60" s="29"/>
      <c r="Q60" s="29"/>
      <c r="R60" s="29"/>
      <c r="S60" s="29"/>
      <c r="T60" s="29"/>
      <c r="U60" s="29"/>
      <c r="V60" s="84"/>
      <c r="W60" s="30"/>
      <c r="X60" s="29"/>
      <c r="Y60" s="29"/>
    </row>
    <row r="61" spans="1:25" s="23" customFormat="1" ht="15" customHeight="1" x14ac:dyDescent="0.2">
      <c r="A61" s="21"/>
      <c r="B61" s="31" t="s">
        <v>77</v>
      </c>
      <c r="C61" s="30"/>
      <c r="D61" s="30"/>
      <c r="E61" s="30"/>
      <c r="F61" s="30"/>
      <c r="G61" s="30"/>
      <c r="H61" s="29"/>
      <c r="I61" s="29"/>
      <c r="J61" s="29"/>
      <c r="K61" s="29"/>
      <c r="L61" s="29"/>
      <c r="M61" s="29"/>
      <c r="N61" s="29"/>
      <c r="O61" s="29"/>
      <c r="P61" s="29"/>
      <c r="Q61" s="29"/>
      <c r="R61" s="29"/>
      <c r="S61" s="29"/>
      <c r="T61" s="29"/>
      <c r="U61" s="29"/>
      <c r="V61" s="84"/>
      <c r="W61" s="30"/>
      <c r="X61" s="29"/>
      <c r="Y61" s="29"/>
    </row>
    <row r="62" spans="1:25" s="23" customFormat="1" ht="15" customHeight="1" x14ac:dyDescent="0.2">
      <c r="A62" s="21"/>
      <c r="B62" s="31" t="s">
        <v>76</v>
      </c>
      <c r="C62" s="30"/>
      <c r="D62" s="30"/>
      <c r="E62" s="30"/>
      <c r="F62" s="30"/>
      <c r="G62" s="30"/>
      <c r="H62" s="29"/>
      <c r="I62" s="29"/>
      <c r="J62" s="29"/>
      <c r="K62" s="29"/>
      <c r="L62" s="29"/>
      <c r="M62" s="29"/>
      <c r="N62" s="29"/>
      <c r="O62" s="29"/>
      <c r="P62" s="29"/>
      <c r="Q62" s="29"/>
      <c r="R62" s="29"/>
      <c r="S62" s="29"/>
      <c r="T62" s="29"/>
      <c r="U62" s="29"/>
      <c r="V62" s="84"/>
      <c r="W62" s="30"/>
      <c r="X62" s="29"/>
      <c r="Y62" s="29"/>
    </row>
    <row r="63" spans="1:25" s="23" customFormat="1" ht="15" customHeight="1" x14ac:dyDescent="0.2">
      <c r="A63" s="21"/>
      <c r="B63" s="31" t="str">
        <f>CONCATENATE("NOTE: Table reads (for US Totals):  Of all ", C68," public school students with disabilities who received ", LOWER(A7), ", ",D68," (",TEXT(E7,"0.0"),"%) were served solely under Section 504 and ", F68," (",TEXT(G7,"0.0"),"%) were served under IDEA.")</f>
        <v>NOTE: Table reads (for US Totals):  Of all 24,898 public school students with disabilities who received expulsions with and without educational services, 3,049 (12.2%) were served solely under Section 504 and 21,849 (87.8%) were served under IDEA.</v>
      </c>
      <c r="C63" s="30"/>
      <c r="D63" s="30"/>
      <c r="E63" s="30"/>
      <c r="F63" s="30"/>
      <c r="G63" s="30"/>
      <c r="H63" s="29"/>
      <c r="I63" s="29"/>
      <c r="J63" s="29"/>
      <c r="K63" s="29"/>
      <c r="L63" s="29"/>
      <c r="M63" s="29"/>
      <c r="N63" s="29"/>
      <c r="O63" s="29"/>
      <c r="P63" s="29"/>
      <c r="Q63" s="29"/>
      <c r="R63" s="29"/>
      <c r="S63" s="29"/>
      <c r="T63" s="29"/>
      <c r="U63" s="29"/>
      <c r="V63" s="84"/>
      <c r="W63" s="22"/>
      <c r="X63" s="29"/>
      <c r="Y63" s="29"/>
    </row>
    <row r="64" spans="1:25" s="23" customFormat="1" ht="15" customHeight="1" x14ac:dyDescent="0.2">
      <c r="A64" s="21"/>
      <c r="B64" s="31" t="str">
        <f>CONCATENATE("            Table reads (for US Race/Ethnicity):  Of all ",TEXT(F7,"#,##0")," public school students with disabilities served under IDEA who received ",LOWER(A7), ", ",TEXT(H7,"#,##0")," (",TEXT(I7,"0.0"),"%) were American Indian or Alaska Native.")</f>
        <v xml:space="preserve">            Table reads (for US Race/Ethnicity):  Of all 21,849 public school students with disabilities served under IDEA who received expulsions with and without educational services, 378 (1.7%) were American Indian or Alaska Native.</v>
      </c>
      <c r="C64" s="30"/>
      <c r="D64" s="30"/>
      <c r="E64" s="30"/>
      <c r="F64" s="30"/>
      <c r="G64" s="30"/>
      <c r="H64" s="29"/>
      <c r="I64" s="29"/>
      <c r="J64" s="29"/>
      <c r="K64" s="29"/>
      <c r="L64" s="29"/>
      <c r="M64" s="29"/>
      <c r="N64" s="29"/>
      <c r="O64" s="29"/>
      <c r="P64" s="29"/>
      <c r="Q64" s="29"/>
      <c r="R64" s="29"/>
      <c r="S64" s="29"/>
      <c r="T64" s="29"/>
      <c r="U64" s="29"/>
      <c r="V64" s="84"/>
      <c r="W64" s="30"/>
      <c r="X64" s="29"/>
      <c r="Y64" s="29"/>
    </row>
    <row r="65" spans="1:26" s="23" customFormat="1" ht="15" customHeight="1" x14ac:dyDescent="0.2">
      <c r="A65" s="21"/>
      <c r="B65" s="115" t="s">
        <v>74</v>
      </c>
      <c r="C65" s="115"/>
      <c r="D65" s="115"/>
      <c r="E65" s="115"/>
      <c r="F65" s="115"/>
      <c r="G65" s="115"/>
      <c r="H65" s="115"/>
      <c r="I65" s="115"/>
      <c r="J65" s="115"/>
      <c r="K65" s="115"/>
      <c r="L65" s="115"/>
      <c r="M65" s="115"/>
      <c r="N65" s="115"/>
      <c r="O65" s="115"/>
      <c r="P65" s="115"/>
      <c r="Q65" s="115"/>
      <c r="R65" s="115"/>
      <c r="S65" s="115"/>
      <c r="T65" s="115"/>
      <c r="U65" s="115"/>
      <c r="V65" s="115"/>
      <c r="W65" s="115"/>
      <c r="X65" s="29"/>
      <c r="Y65" s="29"/>
    </row>
    <row r="66" spans="1:26" s="34" customFormat="1" ht="14.1" customHeight="1" x14ac:dyDescent="0.2">
      <c r="A66" s="37"/>
      <c r="B66" s="115" t="s">
        <v>75</v>
      </c>
      <c r="C66" s="115"/>
      <c r="D66" s="115"/>
      <c r="E66" s="115"/>
      <c r="F66" s="115"/>
      <c r="G66" s="115"/>
      <c r="H66" s="115"/>
      <c r="I66" s="115"/>
      <c r="J66" s="115"/>
      <c r="K66" s="115"/>
      <c r="L66" s="115"/>
      <c r="M66" s="115"/>
      <c r="N66" s="115"/>
      <c r="O66" s="115"/>
      <c r="P66" s="115"/>
      <c r="Q66" s="115"/>
      <c r="R66" s="115"/>
      <c r="S66" s="115"/>
      <c r="T66" s="115"/>
      <c r="U66" s="115"/>
      <c r="V66" s="115"/>
      <c r="W66" s="115"/>
      <c r="X66" s="33"/>
      <c r="Y66" s="32"/>
    </row>
    <row r="68" spans="1:26" ht="15" customHeight="1" x14ac:dyDescent="0.2">
      <c r="B68" s="56"/>
      <c r="C68" s="57" t="str">
        <f>IF(ISTEXT(C7),LEFT(C7,3),TEXT(C7,"#,##0"))</f>
        <v>24,898</v>
      </c>
      <c r="D68" s="57" t="str">
        <f>IF(ISTEXT(D7),LEFT(D7,3),TEXT(D7,"#,##0"))</f>
        <v>3,049</v>
      </c>
      <c r="E68" s="57"/>
      <c r="F68" s="57" t="str">
        <f>IF(ISTEXT(F7),LEFT(F7,3),TEXT(F7,"#,##0"))</f>
        <v>21,849</v>
      </c>
      <c r="G68" s="57"/>
      <c r="H68" s="57" t="str">
        <f>IF(ISTEXT(H7),LEFT(H7,3),TEXT(H7,"#,##0"))</f>
        <v>378</v>
      </c>
      <c r="I68" s="4"/>
      <c r="J68" s="4"/>
      <c r="K68" s="4"/>
      <c r="L68" s="4"/>
      <c r="M68" s="4"/>
      <c r="N68" s="4"/>
      <c r="O68" s="4"/>
      <c r="P68" s="4"/>
      <c r="Q68" s="4"/>
      <c r="R68" s="4"/>
      <c r="S68" s="4"/>
      <c r="T68" s="4"/>
      <c r="U68" s="4"/>
      <c r="V68" s="85"/>
      <c r="W68" s="58"/>
    </row>
    <row r="69" spans="1:26" s="36" customFormat="1" ht="15" customHeight="1" x14ac:dyDescent="0.2">
      <c r="B69" s="5"/>
      <c r="C69" s="5"/>
      <c r="D69" s="5"/>
      <c r="E69" s="5"/>
      <c r="F69" s="5"/>
      <c r="G69" s="5"/>
      <c r="H69" s="5"/>
      <c r="I69" s="5"/>
      <c r="J69" s="5"/>
      <c r="K69" s="5"/>
      <c r="L69" s="5"/>
      <c r="M69" s="5"/>
      <c r="N69" s="5"/>
      <c r="O69" s="5"/>
      <c r="P69" s="5"/>
      <c r="Q69" s="5"/>
      <c r="R69" s="5"/>
      <c r="S69" s="5"/>
      <c r="T69" s="5"/>
      <c r="U69" s="5"/>
      <c r="V69" s="86"/>
      <c r="X69" s="4"/>
      <c r="Y69" s="4"/>
      <c r="Z69" s="58"/>
    </row>
  </sheetData>
  <mergeCells count="18">
    <mergeCell ref="B65:W65"/>
    <mergeCell ref="B66:W66"/>
    <mergeCell ref="B2:W2"/>
    <mergeCell ref="X4:X5"/>
    <mergeCell ref="B4:B5"/>
    <mergeCell ref="C4:C5"/>
    <mergeCell ref="D4:E5"/>
    <mergeCell ref="F4:G5"/>
    <mergeCell ref="Y4:Y5"/>
    <mergeCell ref="H5:I5"/>
    <mergeCell ref="J5:K5"/>
    <mergeCell ref="L5:M5"/>
    <mergeCell ref="N5:O5"/>
    <mergeCell ref="P5:Q5"/>
    <mergeCell ref="R5:S5"/>
    <mergeCell ref="T5:U5"/>
    <mergeCell ref="V4:W5"/>
    <mergeCell ref="H4:U4"/>
  </mergeCells>
  <printOptions horizontalCentered="1"/>
  <pageMargins left="0.25" right="0.25" top="0.75" bottom="0.75" header="0.3" footer="0.3"/>
  <pageSetup scale="39"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3.140625" style="35" customWidth="1"/>
    <col min="2" max="2" width="19" style="5" customWidth="1"/>
    <col min="3" max="21" width="13.140625" style="5" customWidth="1"/>
    <col min="22" max="22" width="13.140625" style="86" customWidth="1"/>
    <col min="23" max="23" width="13.140625" style="36" customWidth="1"/>
    <col min="24" max="25" width="13.140625" style="5" customWidth="1"/>
    <col min="26" max="16384" width="10.140625" style="37"/>
  </cols>
  <sheetData>
    <row r="1" spans="1:25" s="5" customFormat="1" ht="15" customHeight="1" x14ac:dyDescent="0.2">
      <c r="A1" s="1"/>
      <c r="B1" s="2"/>
      <c r="C1" s="3"/>
      <c r="D1" s="3"/>
      <c r="E1" s="3"/>
      <c r="F1" s="3"/>
      <c r="G1" s="3"/>
      <c r="H1" s="3"/>
      <c r="I1" s="3"/>
      <c r="J1" s="3"/>
      <c r="K1" s="3"/>
      <c r="L1" s="3"/>
      <c r="M1" s="3"/>
      <c r="N1" s="3"/>
      <c r="O1" s="3"/>
      <c r="P1" s="3"/>
      <c r="Q1" s="3"/>
      <c r="R1" s="3"/>
      <c r="S1" s="3"/>
      <c r="T1" s="3"/>
      <c r="U1" s="3"/>
      <c r="V1" s="79"/>
      <c r="W1" s="4"/>
      <c r="X1" s="3"/>
      <c r="Y1" s="3"/>
    </row>
    <row r="2" spans="1:25" s="7" customFormat="1" ht="15" customHeight="1" x14ac:dyDescent="0.25">
      <c r="A2" s="6"/>
      <c r="B2" s="94" t="str">
        <f>CONCATENATE("Number and percentage of public school male students with disabilities receiving ",LOWER(A7), " by disability status, race/ethnicity, and English proficiency, by state: School Year 2015-16")</f>
        <v>Number and percentage of public school male students with disabilities receiving expulsions with and without educational services by disability status, race/ethnicity, and English proficiency, by state: School Year 2015-16</v>
      </c>
      <c r="C2" s="94"/>
      <c r="D2" s="94"/>
      <c r="E2" s="94"/>
      <c r="F2" s="94"/>
      <c r="G2" s="94"/>
      <c r="H2" s="94"/>
      <c r="I2" s="94"/>
      <c r="J2" s="94"/>
      <c r="K2" s="94"/>
      <c r="L2" s="94"/>
      <c r="M2" s="94"/>
      <c r="N2" s="94"/>
      <c r="O2" s="94"/>
      <c r="P2" s="94"/>
      <c r="Q2" s="94"/>
      <c r="R2" s="94"/>
      <c r="S2" s="94"/>
      <c r="T2" s="94"/>
      <c r="U2" s="94"/>
      <c r="V2" s="94"/>
      <c r="W2" s="94"/>
    </row>
    <row r="3" spans="1:25" s="5" customFormat="1" ht="15" customHeight="1" thickBot="1" x14ac:dyDescent="0.3">
      <c r="A3" s="1"/>
      <c r="B3" s="8"/>
      <c r="C3" s="9"/>
      <c r="D3" s="9"/>
      <c r="E3" s="9"/>
      <c r="F3" s="9"/>
      <c r="G3" s="9"/>
      <c r="H3" s="9"/>
      <c r="I3" s="9"/>
      <c r="J3" s="9"/>
      <c r="K3" s="9"/>
      <c r="L3" s="9"/>
      <c r="M3" s="9"/>
      <c r="N3" s="9"/>
      <c r="O3" s="9"/>
      <c r="P3" s="9"/>
      <c r="Q3" s="9"/>
      <c r="R3" s="9"/>
      <c r="S3" s="9"/>
      <c r="T3" s="9"/>
      <c r="U3" s="9"/>
      <c r="V3" s="80"/>
      <c r="W3" s="4"/>
      <c r="X3" s="9"/>
      <c r="Y3" s="9"/>
    </row>
    <row r="4" spans="1:25" s="11" customFormat="1" ht="24.95" customHeight="1" x14ac:dyDescent="0.2">
      <c r="A4" s="10"/>
      <c r="B4" s="97" t="s">
        <v>0</v>
      </c>
      <c r="C4" s="99" t="s">
        <v>81</v>
      </c>
      <c r="D4" s="101" t="s">
        <v>3</v>
      </c>
      <c r="E4" s="102"/>
      <c r="F4" s="101" t="s">
        <v>2</v>
      </c>
      <c r="G4" s="102"/>
      <c r="H4" s="112" t="s">
        <v>80</v>
      </c>
      <c r="I4" s="113"/>
      <c r="J4" s="113"/>
      <c r="K4" s="113"/>
      <c r="L4" s="113"/>
      <c r="M4" s="113"/>
      <c r="N4" s="113"/>
      <c r="O4" s="113"/>
      <c r="P4" s="113"/>
      <c r="Q4" s="113"/>
      <c r="R4" s="113"/>
      <c r="S4" s="113"/>
      <c r="T4" s="113"/>
      <c r="U4" s="114"/>
      <c r="V4" s="101" t="s">
        <v>79</v>
      </c>
      <c r="W4" s="102"/>
      <c r="X4" s="95" t="s">
        <v>5</v>
      </c>
      <c r="Y4" s="105" t="s">
        <v>6</v>
      </c>
    </row>
    <row r="5" spans="1:25" s="11" customFormat="1" ht="24.95" customHeight="1" x14ac:dyDescent="0.2">
      <c r="A5" s="10"/>
      <c r="B5" s="98"/>
      <c r="C5" s="100"/>
      <c r="D5" s="103"/>
      <c r="E5" s="104"/>
      <c r="F5" s="103"/>
      <c r="G5" s="104"/>
      <c r="H5" s="107" t="s">
        <v>7</v>
      </c>
      <c r="I5" s="108"/>
      <c r="J5" s="109" t="s">
        <v>8</v>
      </c>
      <c r="K5" s="108"/>
      <c r="L5" s="110" t="s">
        <v>9</v>
      </c>
      <c r="M5" s="108"/>
      <c r="N5" s="110" t="s">
        <v>10</v>
      </c>
      <c r="O5" s="108"/>
      <c r="P5" s="110" t="s">
        <v>11</v>
      </c>
      <c r="Q5" s="108"/>
      <c r="R5" s="110" t="s">
        <v>12</v>
      </c>
      <c r="S5" s="108"/>
      <c r="T5" s="110" t="s">
        <v>13</v>
      </c>
      <c r="U5" s="111"/>
      <c r="V5" s="103"/>
      <c r="W5" s="104"/>
      <c r="X5" s="96"/>
      <c r="Y5" s="106"/>
    </row>
    <row r="6" spans="1:25" s="11" customFormat="1" ht="15" customHeight="1" thickBot="1" x14ac:dyDescent="0.25">
      <c r="A6" s="10"/>
      <c r="B6" s="12"/>
      <c r="C6" s="13"/>
      <c r="D6" s="14" t="s">
        <v>14</v>
      </c>
      <c r="E6" s="15" t="s">
        <v>16</v>
      </c>
      <c r="F6" s="14" t="s">
        <v>14</v>
      </c>
      <c r="G6" s="15" t="s">
        <v>16</v>
      </c>
      <c r="H6" s="14" t="s">
        <v>14</v>
      </c>
      <c r="I6" s="16" t="s">
        <v>15</v>
      </c>
      <c r="J6" s="17" t="s">
        <v>14</v>
      </c>
      <c r="K6" s="16" t="s">
        <v>15</v>
      </c>
      <c r="L6" s="17" t="s">
        <v>14</v>
      </c>
      <c r="M6" s="16" t="s">
        <v>15</v>
      </c>
      <c r="N6" s="17" t="s">
        <v>14</v>
      </c>
      <c r="O6" s="16" t="s">
        <v>15</v>
      </c>
      <c r="P6" s="17" t="s">
        <v>14</v>
      </c>
      <c r="Q6" s="16" t="s">
        <v>15</v>
      </c>
      <c r="R6" s="17" t="s">
        <v>14</v>
      </c>
      <c r="S6" s="16" t="s">
        <v>15</v>
      </c>
      <c r="T6" s="17" t="s">
        <v>14</v>
      </c>
      <c r="U6" s="18" t="s">
        <v>15</v>
      </c>
      <c r="V6" s="17" t="s">
        <v>14</v>
      </c>
      <c r="W6" s="15" t="s">
        <v>16</v>
      </c>
      <c r="X6" s="19"/>
      <c r="Y6" s="20"/>
    </row>
    <row r="7" spans="1:25" s="23" customFormat="1" ht="15" customHeight="1" x14ac:dyDescent="0.2">
      <c r="A7" s="21" t="s">
        <v>17</v>
      </c>
      <c r="B7" s="60" t="s">
        <v>18</v>
      </c>
      <c r="C7" s="61">
        <v>20019</v>
      </c>
      <c r="D7" s="62">
        <v>2382</v>
      </c>
      <c r="E7" s="67">
        <v>11.8987</v>
      </c>
      <c r="F7" s="68">
        <v>17637</v>
      </c>
      <c r="G7" s="67">
        <v>88.100999999999999</v>
      </c>
      <c r="H7" s="68">
        <v>290</v>
      </c>
      <c r="I7" s="63">
        <v>1.6443000000000001</v>
      </c>
      <c r="J7" s="64">
        <v>112</v>
      </c>
      <c r="K7" s="63">
        <v>0.63502999999999998</v>
      </c>
      <c r="L7" s="64">
        <v>3750</v>
      </c>
      <c r="M7" s="63">
        <v>21.2621</v>
      </c>
      <c r="N7" s="65">
        <v>5900</v>
      </c>
      <c r="O7" s="63">
        <v>33.451999999999998</v>
      </c>
      <c r="P7" s="66">
        <v>6945</v>
      </c>
      <c r="Q7" s="63">
        <v>39.377000000000002</v>
      </c>
      <c r="R7" s="65">
        <v>43</v>
      </c>
      <c r="S7" s="63">
        <v>0.24379999999999999</v>
      </c>
      <c r="T7" s="66">
        <v>597</v>
      </c>
      <c r="U7" s="67">
        <v>3.3849</v>
      </c>
      <c r="V7" s="81">
        <v>1393</v>
      </c>
      <c r="W7" s="69">
        <v>6.9584000000000001</v>
      </c>
      <c r="X7" s="70">
        <v>96360</v>
      </c>
      <c r="Y7" s="71">
        <v>99.998000000000005</v>
      </c>
    </row>
    <row r="8" spans="1:25" s="23" customFormat="1" ht="15" customHeight="1" x14ac:dyDescent="0.2">
      <c r="A8" s="21" t="s">
        <v>19</v>
      </c>
      <c r="B8" s="59" t="s">
        <v>20</v>
      </c>
      <c r="C8" s="38">
        <v>491</v>
      </c>
      <c r="D8" s="39">
        <v>19</v>
      </c>
      <c r="E8" s="40">
        <v>3.8696999999999999</v>
      </c>
      <c r="F8" s="39">
        <v>472</v>
      </c>
      <c r="G8" s="40">
        <v>96.13</v>
      </c>
      <c r="H8" s="39">
        <v>2</v>
      </c>
      <c r="I8" s="41">
        <v>0.42370000000000002</v>
      </c>
      <c r="J8" s="43">
        <v>5</v>
      </c>
      <c r="K8" s="41">
        <v>1.05932</v>
      </c>
      <c r="L8" s="43">
        <v>11</v>
      </c>
      <c r="M8" s="41">
        <v>2.3304999999999998</v>
      </c>
      <c r="N8" s="43">
        <v>270</v>
      </c>
      <c r="O8" s="41">
        <v>57.203000000000003</v>
      </c>
      <c r="P8" s="47">
        <v>183</v>
      </c>
      <c r="Q8" s="41">
        <v>38.771000000000001</v>
      </c>
      <c r="R8" s="43">
        <v>0</v>
      </c>
      <c r="S8" s="41">
        <v>0</v>
      </c>
      <c r="T8" s="47">
        <v>1</v>
      </c>
      <c r="U8" s="40">
        <v>0.21190000000000001</v>
      </c>
      <c r="V8" s="82">
        <v>7</v>
      </c>
      <c r="W8" s="45">
        <v>1.4257</v>
      </c>
      <c r="X8" s="24">
        <v>1400</v>
      </c>
      <c r="Y8" s="25">
        <v>100</v>
      </c>
    </row>
    <row r="9" spans="1:25" s="23" customFormat="1" ht="15" customHeight="1" x14ac:dyDescent="0.2">
      <c r="A9" s="21" t="s">
        <v>19</v>
      </c>
      <c r="B9" s="72" t="s">
        <v>21</v>
      </c>
      <c r="C9" s="61">
        <v>4</v>
      </c>
      <c r="D9" s="62">
        <v>0</v>
      </c>
      <c r="E9" s="67">
        <v>0</v>
      </c>
      <c r="F9" s="74">
        <v>4</v>
      </c>
      <c r="G9" s="67">
        <v>100</v>
      </c>
      <c r="H9" s="74">
        <v>1</v>
      </c>
      <c r="I9" s="63">
        <v>25</v>
      </c>
      <c r="J9" s="65">
        <v>0</v>
      </c>
      <c r="K9" s="63">
        <v>0</v>
      </c>
      <c r="L9" s="65">
        <v>0</v>
      </c>
      <c r="M9" s="63">
        <v>0</v>
      </c>
      <c r="N9" s="64">
        <v>0</v>
      </c>
      <c r="O9" s="63">
        <v>0</v>
      </c>
      <c r="P9" s="73">
        <v>3</v>
      </c>
      <c r="Q9" s="63">
        <v>75</v>
      </c>
      <c r="R9" s="64">
        <v>0</v>
      </c>
      <c r="S9" s="63">
        <v>0</v>
      </c>
      <c r="T9" s="73">
        <v>0</v>
      </c>
      <c r="U9" s="67">
        <v>0</v>
      </c>
      <c r="V9" s="81">
        <v>0</v>
      </c>
      <c r="W9" s="69">
        <v>0</v>
      </c>
      <c r="X9" s="70">
        <v>503</v>
      </c>
      <c r="Y9" s="71">
        <v>100</v>
      </c>
    </row>
    <row r="10" spans="1:25" s="23" customFormat="1" ht="15" customHeight="1" x14ac:dyDescent="0.2">
      <c r="A10" s="21" t="s">
        <v>19</v>
      </c>
      <c r="B10" s="59" t="s">
        <v>22</v>
      </c>
      <c r="C10" s="38">
        <v>48</v>
      </c>
      <c r="D10" s="46">
        <v>2</v>
      </c>
      <c r="E10" s="40">
        <v>4.1666999999999996</v>
      </c>
      <c r="F10" s="46">
        <v>46</v>
      </c>
      <c r="G10" s="40">
        <v>95.832999999999998</v>
      </c>
      <c r="H10" s="46">
        <v>6</v>
      </c>
      <c r="I10" s="41">
        <v>13.0435</v>
      </c>
      <c r="J10" s="43">
        <v>0</v>
      </c>
      <c r="K10" s="41">
        <v>0</v>
      </c>
      <c r="L10" s="42">
        <v>21</v>
      </c>
      <c r="M10" s="41">
        <v>45.652200000000001</v>
      </c>
      <c r="N10" s="42">
        <v>6</v>
      </c>
      <c r="O10" s="41">
        <v>13.042999999999999</v>
      </c>
      <c r="P10" s="44">
        <v>13</v>
      </c>
      <c r="Q10" s="41">
        <v>28.260999999999999</v>
      </c>
      <c r="R10" s="42">
        <v>0</v>
      </c>
      <c r="S10" s="41">
        <v>0</v>
      </c>
      <c r="T10" s="44">
        <v>0</v>
      </c>
      <c r="U10" s="40">
        <v>0</v>
      </c>
      <c r="V10" s="82">
        <v>3</v>
      </c>
      <c r="W10" s="45">
        <v>6.25</v>
      </c>
      <c r="X10" s="24">
        <v>1977</v>
      </c>
      <c r="Y10" s="25">
        <v>100</v>
      </c>
    </row>
    <row r="11" spans="1:25" s="23" customFormat="1" ht="15" customHeight="1" x14ac:dyDescent="0.2">
      <c r="A11" s="21" t="s">
        <v>19</v>
      </c>
      <c r="B11" s="72" t="s">
        <v>23</v>
      </c>
      <c r="C11" s="61">
        <v>101</v>
      </c>
      <c r="D11" s="62">
        <v>17</v>
      </c>
      <c r="E11" s="67">
        <v>16.831700000000001</v>
      </c>
      <c r="F11" s="74">
        <v>84</v>
      </c>
      <c r="G11" s="67">
        <v>83.168000000000006</v>
      </c>
      <c r="H11" s="74">
        <v>0</v>
      </c>
      <c r="I11" s="63">
        <v>0</v>
      </c>
      <c r="J11" s="64">
        <v>0</v>
      </c>
      <c r="K11" s="63">
        <v>0</v>
      </c>
      <c r="L11" s="64">
        <v>7</v>
      </c>
      <c r="M11" s="63">
        <v>8.3332999999999995</v>
      </c>
      <c r="N11" s="64">
        <v>35</v>
      </c>
      <c r="O11" s="63">
        <v>41.667000000000002</v>
      </c>
      <c r="P11" s="73">
        <v>42</v>
      </c>
      <c r="Q11" s="63">
        <v>50</v>
      </c>
      <c r="R11" s="64">
        <v>0</v>
      </c>
      <c r="S11" s="63">
        <v>0</v>
      </c>
      <c r="T11" s="73">
        <v>0</v>
      </c>
      <c r="U11" s="67">
        <v>0</v>
      </c>
      <c r="V11" s="81">
        <v>6</v>
      </c>
      <c r="W11" s="69">
        <v>5.9405999999999999</v>
      </c>
      <c r="X11" s="70">
        <v>1092</v>
      </c>
      <c r="Y11" s="71">
        <v>100</v>
      </c>
    </row>
    <row r="12" spans="1:25" s="23" customFormat="1" ht="15" customHeight="1" x14ac:dyDescent="0.2">
      <c r="A12" s="21" t="s">
        <v>19</v>
      </c>
      <c r="B12" s="59" t="s">
        <v>24</v>
      </c>
      <c r="C12" s="38">
        <v>2530</v>
      </c>
      <c r="D12" s="39">
        <v>139</v>
      </c>
      <c r="E12" s="40">
        <v>5.4941000000000004</v>
      </c>
      <c r="F12" s="46">
        <v>2391</v>
      </c>
      <c r="G12" s="40">
        <v>94.506</v>
      </c>
      <c r="H12" s="46">
        <v>30</v>
      </c>
      <c r="I12" s="41">
        <v>1.2546999999999999</v>
      </c>
      <c r="J12" s="43">
        <v>40</v>
      </c>
      <c r="K12" s="41">
        <v>1.6729400000000001</v>
      </c>
      <c r="L12" s="43">
        <v>1159</v>
      </c>
      <c r="M12" s="41">
        <v>48.473399999999998</v>
      </c>
      <c r="N12" s="42">
        <v>366</v>
      </c>
      <c r="O12" s="41">
        <v>15.307</v>
      </c>
      <c r="P12" s="47">
        <v>682</v>
      </c>
      <c r="Q12" s="41">
        <v>28.524000000000001</v>
      </c>
      <c r="R12" s="42">
        <v>11</v>
      </c>
      <c r="S12" s="41">
        <v>0.46010000000000001</v>
      </c>
      <c r="T12" s="47">
        <v>103</v>
      </c>
      <c r="U12" s="40">
        <v>4.3078000000000003</v>
      </c>
      <c r="V12" s="82">
        <v>565</v>
      </c>
      <c r="W12" s="45">
        <v>22.332000000000001</v>
      </c>
      <c r="X12" s="24">
        <v>10138</v>
      </c>
      <c r="Y12" s="25">
        <v>100</v>
      </c>
    </row>
    <row r="13" spans="1:25" s="23" customFormat="1" ht="15" customHeight="1" x14ac:dyDescent="0.2">
      <c r="A13" s="21" t="s">
        <v>19</v>
      </c>
      <c r="B13" s="72" t="s">
        <v>25</v>
      </c>
      <c r="C13" s="61">
        <v>146</v>
      </c>
      <c r="D13" s="62">
        <v>5</v>
      </c>
      <c r="E13" s="67">
        <v>3.4247000000000001</v>
      </c>
      <c r="F13" s="62">
        <v>141</v>
      </c>
      <c r="G13" s="67">
        <v>96.575000000000003</v>
      </c>
      <c r="H13" s="62">
        <v>2</v>
      </c>
      <c r="I13" s="63">
        <v>1.4184000000000001</v>
      </c>
      <c r="J13" s="65">
        <v>0</v>
      </c>
      <c r="K13" s="63">
        <v>0</v>
      </c>
      <c r="L13" s="64">
        <v>62</v>
      </c>
      <c r="M13" s="63">
        <v>43.971600000000002</v>
      </c>
      <c r="N13" s="64">
        <v>11</v>
      </c>
      <c r="O13" s="63">
        <v>7.8010000000000002</v>
      </c>
      <c r="P13" s="66">
        <v>62</v>
      </c>
      <c r="Q13" s="63">
        <v>43.972000000000001</v>
      </c>
      <c r="R13" s="64">
        <v>0</v>
      </c>
      <c r="S13" s="63">
        <v>0</v>
      </c>
      <c r="T13" s="66">
        <v>4</v>
      </c>
      <c r="U13" s="67">
        <v>2.8369</v>
      </c>
      <c r="V13" s="81">
        <v>28</v>
      </c>
      <c r="W13" s="69">
        <v>19.178100000000001</v>
      </c>
      <c r="X13" s="70">
        <v>1868</v>
      </c>
      <c r="Y13" s="71">
        <v>100</v>
      </c>
    </row>
    <row r="14" spans="1:25" s="23" customFormat="1" ht="15" customHeight="1" x14ac:dyDescent="0.2">
      <c r="A14" s="21" t="s">
        <v>19</v>
      </c>
      <c r="B14" s="59" t="s">
        <v>26</v>
      </c>
      <c r="C14" s="48">
        <v>207</v>
      </c>
      <c r="D14" s="39">
        <v>30</v>
      </c>
      <c r="E14" s="40">
        <v>14.492800000000001</v>
      </c>
      <c r="F14" s="46">
        <v>177</v>
      </c>
      <c r="G14" s="40">
        <v>85.507000000000005</v>
      </c>
      <c r="H14" s="46">
        <v>0</v>
      </c>
      <c r="I14" s="41">
        <v>0</v>
      </c>
      <c r="J14" s="42">
        <v>1</v>
      </c>
      <c r="K14" s="41">
        <v>0.56496999999999997</v>
      </c>
      <c r="L14" s="42">
        <v>68</v>
      </c>
      <c r="M14" s="41">
        <v>38.418100000000003</v>
      </c>
      <c r="N14" s="43">
        <v>51</v>
      </c>
      <c r="O14" s="41">
        <v>28.814</v>
      </c>
      <c r="P14" s="44">
        <v>53</v>
      </c>
      <c r="Q14" s="41">
        <v>29.943999999999999</v>
      </c>
      <c r="R14" s="43">
        <v>0</v>
      </c>
      <c r="S14" s="41">
        <v>0</v>
      </c>
      <c r="T14" s="44">
        <v>4</v>
      </c>
      <c r="U14" s="40">
        <v>2.2599</v>
      </c>
      <c r="V14" s="82">
        <v>10</v>
      </c>
      <c r="W14" s="45">
        <v>4.8308999999999997</v>
      </c>
      <c r="X14" s="24">
        <v>1238</v>
      </c>
      <c r="Y14" s="25">
        <v>100</v>
      </c>
    </row>
    <row r="15" spans="1:25" s="23" customFormat="1" ht="15" customHeight="1" x14ac:dyDescent="0.2">
      <c r="A15" s="21" t="s">
        <v>19</v>
      </c>
      <c r="B15" s="72" t="s">
        <v>27</v>
      </c>
      <c r="C15" s="75">
        <v>29</v>
      </c>
      <c r="D15" s="62">
        <v>0</v>
      </c>
      <c r="E15" s="67">
        <v>0</v>
      </c>
      <c r="F15" s="74">
        <v>29</v>
      </c>
      <c r="G15" s="67">
        <v>100</v>
      </c>
      <c r="H15" s="74">
        <v>0</v>
      </c>
      <c r="I15" s="63">
        <v>0</v>
      </c>
      <c r="J15" s="65">
        <v>0</v>
      </c>
      <c r="K15" s="63">
        <v>0</v>
      </c>
      <c r="L15" s="64">
        <v>2</v>
      </c>
      <c r="M15" s="63">
        <v>6.8966000000000003</v>
      </c>
      <c r="N15" s="65">
        <v>18</v>
      </c>
      <c r="O15" s="63">
        <v>62.069000000000003</v>
      </c>
      <c r="P15" s="66">
        <v>7</v>
      </c>
      <c r="Q15" s="63">
        <v>24.138000000000002</v>
      </c>
      <c r="R15" s="65">
        <v>0</v>
      </c>
      <c r="S15" s="63">
        <v>0</v>
      </c>
      <c r="T15" s="66">
        <v>2</v>
      </c>
      <c r="U15" s="67">
        <v>6.8966000000000003</v>
      </c>
      <c r="V15" s="81">
        <v>1</v>
      </c>
      <c r="W15" s="69">
        <v>3.4483000000000001</v>
      </c>
      <c r="X15" s="70">
        <v>235</v>
      </c>
      <c r="Y15" s="71">
        <v>100</v>
      </c>
    </row>
    <row r="16" spans="1:25" s="23" customFormat="1" ht="15" customHeight="1" x14ac:dyDescent="0.2">
      <c r="A16" s="21" t="s">
        <v>19</v>
      </c>
      <c r="B16" s="59" t="s">
        <v>28</v>
      </c>
      <c r="C16" s="48">
        <v>26</v>
      </c>
      <c r="D16" s="46">
        <v>0</v>
      </c>
      <c r="E16" s="40">
        <v>0</v>
      </c>
      <c r="F16" s="39">
        <v>26</v>
      </c>
      <c r="G16" s="40">
        <v>100</v>
      </c>
      <c r="H16" s="39">
        <v>0</v>
      </c>
      <c r="I16" s="41">
        <v>0</v>
      </c>
      <c r="J16" s="42">
        <v>0</v>
      </c>
      <c r="K16" s="41">
        <v>0</v>
      </c>
      <c r="L16" s="43">
        <v>0</v>
      </c>
      <c r="M16" s="41">
        <v>0</v>
      </c>
      <c r="N16" s="42">
        <v>26</v>
      </c>
      <c r="O16" s="41">
        <v>100</v>
      </c>
      <c r="P16" s="44">
        <v>0</v>
      </c>
      <c r="Q16" s="41">
        <v>0</v>
      </c>
      <c r="R16" s="42">
        <v>0</v>
      </c>
      <c r="S16" s="41">
        <v>0</v>
      </c>
      <c r="T16" s="44">
        <v>0</v>
      </c>
      <c r="U16" s="40">
        <v>0</v>
      </c>
      <c r="V16" s="82">
        <v>2</v>
      </c>
      <c r="W16" s="45">
        <v>7.6923000000000004</v>
      </c>
      <c r="X16" s="24">
        <v>221</v>
      </c>
      <c r="Y16" s="25">
        <v>100</v>
      </c>
    </row>
    <row r="17" spans="1:25" s="23" customFormat="1" ht="15" customHeight="1" x14ac:dyDescent="0.2">
      <c r="A17" s="21" t="s">
        <v>19</v>
      </c>
      <c r="B17" s="72" t="s">
        <v>29</v>
      </c>
      <c r="C17" s="61">
        <v>63</v>
      </c>
      <c r="D17" s="62">
        <v>29</v>
      </c>
      <c r="E17" s="67">
        <v>46.031700000000001</v>
      </c>
      <c r="F17" s="62">
        <v>34</v>
      </c>
      <c r="G17" s="67">
        <v>53.968000000000004</v>
      </c>
      <c r="H17" s="62">
        <v>0</v>
      </c>
      <c r="I17" s="63">
        <v>0</v>
      </c>
      <c r="J17" s="65">
        <v>0</v>
      </c>
      <c r="K17" s="63">
        <v>0</v>
      </c>
      <c r="L17" s="65">
        <v>6</v>
      </c>
      <c r="M17" s="63">
        <v>17.647099999999998</v>
      </c>
      <c r="N17" s="65">
        <v>19</v>
      </c>
      <c r="O17" s="63">
        <v>55.881999999999998</v>
      </c>
      <c r="P17" s="73">
        <v>9</v>
      </c>
      <c r="Q17" s="63">
        <v>26.471</v>
      </c>
      <c r="R17" s="65">
        <v>0</v>
      </c>
      <c r="S17" s="63">
        <v>0</v>
      </c>
      <c r="T17" s="73">
        <v>0</v>
      </c>
      <c r="U17" s="67">
        <v>0</v>
      </c>
      <c r="V17" s="81">
        <v>0</v>
      </c>
      <c r="W17" s="69">
        <v>0</v>
      </c>
      <c r="X17" s="70">
        <v>3952</v>
      </c>
      <c r="Y17" s="71">
        <v>100</v>
      </c>
    </row>
    <row r="18" spans="1:25" s="23" customFormat="1" ht="15" customHeight="1" x14ac:dyDescent="0.2">
      <c r="A18" s="21" t="s">
        <v>19</v>
      </c>
      <c r="B18" s="59" t="s">
        <v>30</v>
      </c>
      <c r="C18" s="38">
        <v>1055</v>
      </c>
      <c r="D18" s="46">
        <v>67</v>
      </c>
      <c r="E18" s="40">
        <v>6.3506999999999998</v>
      </c>
      <c r="F18" s="46">
        <v>988</v>
      </c>
      <c r="G18" s="40">
        <v>93.649000000000001</v>
      </c>
      <c r="H18" s="46">
        <v>2</v>
      </c>
      <c r="I18" s="41">
        <v>0.2024</v>
      </c>
      <c r="J18" s="43">
        <v>3</v>
      </c>
      <c r="K18" s="41">
        <v>0.30364000000000002</v>
      </c>
      <c r="L18" s="43">
        <v>90</v>
      </c>
      <c r="M18" s="41">
        <v>9.1092999999999993</v>
      </c>
      <c r="N18" s="43">
        <v>588</v>
      </c>
      <c r="O18" s="41">
        <v>59.514000000000003</v>
      </c>
      <c r="P18" s="44">
        <v>287</v>
      </c>
      <c r="Q18" s="41">
        <v>29.048999999999999</v>
      </c>
      <c r="R18" s="43">
        <v>1</v>
      </c>
      <c r="S18" s="41">
        <v>0.1012</v>
      </c>
      <c r="T18" s="44">
        <v>17</v>
      </c>
      <c r="U18" s="40">
        <v>1.7205999999999999</v>
      </c>
      <c r="V18" s="82">
        <v>30</v>
      </c>
      <c r="W18" s="45">
        <v>2.8435999999999999</v>
      </c>
      <c r="X18" s="24">
        <v>2407</v>
      </c>
      <c r="Y18" s="25">
        <v>100</v>
      </c>
    </row>
    <row r="19" spans="1:25" s="23" customFormat="1" ht="15" customHeight="1" x14ac:dyDescent="0.2">
      <c r="A19" s="21" t="s">
        <v>19</v>
      </c>
      <c r="B19" s="72" t="s">
        <v>31</v>
      </c>
      <c r="C19" s="61">
        <v>24</v>
      </c>
      <c r="D19" s="62">
        <v>2</v>
      </c>
      <c r="E19" s="67">
        <v>8.3332999999999995</v>
      </c>
      <c r="F19" s="62">
        <v>22</v>
      </c>
      <c r="G19" s="67">
        <v>91.667000000000002</v>
      </c>
      <c r="H19" s="62">
        <v>0</v>
      </c>
      <c r="I19" s="63">
        <v>0</v>
      </c>
      <c r="J19" s="64">
        <v>1</v>
      </c>
      <c r="K19" s="63">
        <v>4.5454499999999998</v>
      </c>
      <c r="L19" s="64">
        <v>1</v>
      </c>
      <c r="M19" s="63">
        <v>4.5454999999999997</v>
      </c>
      <c r="N19" s="64">
        <v>0</v>
      </c>
      <c r="O19" s="63">
        <v>0</v>
      </c>
      <c r="P19" s="66">
        <v>0</v>
      </c>
      <c r="Q19" s="63">
        <v>0</v>
      </c>
      <c r="R19" s="64">
        <v>18</v>
      </c>
      <c r="S19" s="63">
        <v>81.818200000000004</v>
      </c>
      <c r="T19" s="66">
        <v>2</v>
      </c>
      <c r="U19" s="67">
        <v>9.0908999999999995</v>
      </c>
      <c r="V19" s="81">
        <v>5</v>
      </c>
      <c r="W19" s="69">
        <v>20.833300000000001</v>
      </c>
      <c r="X19" s="70">
        <v>290</v>
      </c>
      <c r="Y19" s="71">
        <v>100</v>
      </c>
    </row>
    <row r="20" spans="1:25" s="23" customFormat="1" ht="15" customHeight="1" x14ac:dyDescent="0.2">
      <c r="A20" s="21" t="s">
        <v>19</v>
      </c>
      <c r="B20" s="59" t="s">
        <v>32</v>
      </c>
      <c r="C20" s="48">
        <v>30</v>
      </c>
      <c r="D20" s="46">
        <v>8</v>
      </c>
      <c r="E20" s="40">
        <v>26.666699999999999</v>
      </c>
      <c r="F20" s="46">
        <v>22</v>
      </c>
      <c r="G20" s="40">
        <v>73.332999999999998</v>
      </c>
      <c r="H20" s="46">
        <v>0</v>
      </c>
      <c r="I20" s="41">
        <v>0</v>
      </c>
      <c r="J20" s="42">
        <v>0</v>
      </c>
      <c r="K20" s="41">
        <v>0</v>
      </c>
      <c r="L20" s="42">
        <v>5</v>
      </c>
      <c r="M20" s="41">
        <v>22.7273</v>
      </c>
      <c r="N20" s="42">
        <v>0</v>
      </c>
      <c r="O20" s="41">
        <v>0</v>
      </c>
      <c r="P20" s="44">
        <v>12</v>
      </c>
      <c r="Q20" s="41">
        <v>54.545000000000002</v>
      </c>
      <c r="R20" s="42">
        <v>0</v>
      </c>
      <c r="S20" s="41">
        <v>0</v>
      </c>
      <c r="T20" s="44">
        <v>5</v>
      </c>
      <c r="U20" s="40">
        <v>22.7273</v>
      </c>
      <c r="V20" s="82">
        <v>2</v>
      </c>
      <c r="W20" s="45">
        <v>6.6666999999999996</v>
      </c>
      <c r="X20" s="24">
        <v>720</v>
      </c>
      <c r="Y20" s="25">
        <v>100</v>
      </c>
    </row>
    <row r="21" spans="1:25" s="23" customFormat="1" ht="15" customHeight="1" x14ac:dyDescent="0.2">
      <c r="A21" s="21" t="s">
        <v>19</v>
      </c>
      <c r="B21" s="72" t="s">
        <v>33</v>
      </c>
      <c r="C21" s="61">
        <v>555</v>
      </c>
      <c r="D21" s="74">
        <v>50</v>
      </c>
      <c r="E21" s="67">
        <v>9.0090000000000003</v>
      </c>
      <c r="F21" s="62">
        <v>505</v>
      </c>
      <c r="G21" s="67">
        <v>90.991</v>
      </c>
      <c r="H21" s="62">
        <v>2</v>
      </c>
      <c r="I21" s="63">
        <v>0.39600000000000002</v>
      </c>
      <c r="J21" s="64">
        <v>3</v>
      </c>
      <c r="K21" s="63">
        <v>0.59406000000000003</v>
      </c>
      <c r="L21" s="64">
        <v>80</v>
      </c>
      <c r="M21" s="63">
        <v>15.8416</v>
      </c>
      <c r="N21" s="64">
        <v>231</v>
      </c>
      <c r="O21" s="63">
        <v>45.743000000000002</v>
      </c>
      <c r="P21" s="73">
        <v>181</v>
      </c>
      <c r="Q21" s="63">
        <v>35.841999999999999</v>
      </c>
      <c r="R21" s="64">
        <v>0</v>
      </c>
      <c r="S21" s="63">
        <v>0</v>
      </c>
      <c r="T21" s="73">
        <v>8</v>
      </c>
      <c r="U21" s="67">
        <v>1.5842000000000001</v>
      </c>
      <c r="V21" s="81">
        <v>34</v>
      </c>
      <c r="W21" s="69">
        <v>6.1261000000000001</v>
      </c>
      <c r="X21" s="70">
        <v>4081</v>
      </c>
      <c r="Y21" s="71">
        <v>100</v>
      </c>
    </row>
    <row r="22" spans="1:25" s="23" customFormat="1" ht="15" customHeight="1" x14ac:dyDescent="0.2">
      <c r="A22" s="21" t="s">
        <v>19</v>
      </c>
      <c r="B22" s="59" t="s">
        <v>34</v>
      </c>
      <c r="C22" s="38">
        <v>666</v>
      </c>
      <c r="D22" s="39">
        <v>46</v>
      </c>
      <c r="E22" s="40">
        <v>6.9069000000000003</v>
      </c>
      <c r="F22" s="46">
        <v>620</v>
      </c>
      <c r="G22" s="40">
        <v>93.093000000000004</v>
      </c>
      <c r="H22" s="46">
        <v>1</v>
      </c>
      <c r="I22" s="41">
        <v>0.1613</v>
      </c>
      <c r="J22" s="43">
        <v>0</v>
      </c>
      <c r="K22" s="41">
        <v>0</v>
      </c>
      <c r="L22" s="43">
        <v>41</v>
      </c>
      <c r="M22" s="41">
        <v>6.6128999999999998</v>
      </c>
      <c r="N22" s="43">
        <v>116</v>
      </c>
      <c r="O22" s="41">
        <v>18.71</v>
      </c>
      <c r="P22" s="47">
        <v>422</v>
      </c>
      <c r="Q22" s="41">
        <v>68.064999999999998</v>
      </c>
      <c r="R22" s="43">
        <v>2</v>
      </c>
      <c r="S22" s="41">
        <v>0.3226</v>
      </c>
      <c r="T22" s="47">
        <v>38</v>
      </c>
      <c r="U22" s="40">
        <v>6.1289999999999996</v>
      </c>
      <c r="V22" s="82">
        <v>18</v>
      </c>
      <c r="W22" s="45">
        <v>2.7027000000000001</v>
      </c>
      <c r="X22" s="24">
        <v>1879</v>
      </c>
      <c r="Y22" s="25">
        <v>100</v>
      </c>
    </row>
    <row r="23" spans="1:25" s="23" customFormat="1" ht="15" customHeight="1" x14ac:dyDescent="0.2">
      <c r="A23" s="21" t="s">
        <v>19</v>
      </c>
      <c r="B23" s="72" t="s">
        <v>35</v>
      </c>
      <c r="C23" s="61">
        <v>97</v>
      </c>
      <c r="D23" s="62">
        <v>4</v>
      </c>
      <c r="E23" s="67">
        <v>4.1237000000000004</v>
      </c>
      <c r="F23" s="74">
        <v>93</v>
      </c>
      <c r="G23" s="67">
        <v>95.876000000000005</v>
      </c>
      <c r="H23" s="74">
        <v>0</v>
      </c>
      <c r="I23" s="63">
        <v>0</v>
      </c>
      <c r="J23" s="64">
        <v>0</v>
      </c>
      <c r="K23" s="63">
        <v>0</v>
      </c>
      <c r="L23" s="64">
        <v>11</v>
      </c>
      <c r="M23" s="63">
        <v>11.827999999999999</v>
      </c>
      <c r="N23" s="64">
        <v>43</v>
      </c>
      <c r="O23" s="63">
        <v>46.237000000000002</v>
      </c>
      <c r="P23" s="73">
        <v>30</v>
      </c>
      <c r="Q23" s="63">
        <v>32.258000000000003</v>
      </c>
      <c r="R23" s="64">
        <v>0</v>
      </c>
      <c r="S23" s="63">
        <v>0</v>
      </c>
      <c r="T23" s="73">
        <v>9</v>
      </c>
      <c r="U23" s="67">
        <v>9.6774000000000004</v>
      </c>
      <c r="V23" s="81">
        <v>8</v>
      </c>
      <c r="W23" s="69">
        <v>8.2474000000000007</v>
      </c>
      <c r="X23" s="70">
        <v>1365</v>
      </c>
      <c r="Y23" s="71">
        <v>100</v>
      </c>
    </row>
    <row r="24" spans="1:25" s="23" customFormat="1" ht="15" customHeight="1" x14ac:dyDescent="0.2">
      <c r="A24" s="21" t="s">
        <v>19</v>
      </c>
      <c r="B24" s="59" t="s">
        <v>36</v>
      </c>
      <c r="C24" s="38">
        <v>293</v>
      </c>
      <c r="D24" s="46">
        <v>4</v>
      </c>
      <c r="E24" s="40">
        <v>1.3652</v>
      </c>
      <c r="F24" s="46">
        <v>289</v>
      </c>
      <c r="G24" s="40">
        <v>98.635000000000005</v>
      </c>
      <c r="H24" s="46">
        <v>5</v>
      </c>
      <c r="I24" s="41">
        <v>1.7301</v>
      </c>
      <c r="J24" s="43">
        <v>2</v>
      </c>
      <c r="K24" s="41">
        <v>0.69203999999999999</v>
      </c>
      <c r="L24" s="43">
        <v>59</v>
      </c>
      <c r="M24" s="41">
        <v>20.415199999999999</v>
      </c>
      <c r="N24" s="43">
        <v>98</v>
      </c>
      <c r="O24" s="41">
        <v>33.909999999999997</v>
      </c>
      <c r="P24" s="47">
        <v>111</v>
      </c>
      <c r="Q24" s="41">
        <v>38.408000000000001</v>
      </c>
      <c r="R24" s="43">
        <v>0</v>
      </c>
      <c r="S24" s="41">
        <v>0</v>
      </c>
      <c r="T24" s="47">
        <v>14</v>
      </c>
      <c r="U24" s="40">
        <v>4.8442999999999996</v>
      </c>
      <c r="V24" s="82">
        <v>37</v>
      </c>
      <c r="W24" s="45">
        <v>12.628</v>
      </c>
      <c r="X24" s="24">
        <v>1356</v>
      </c>
      <c r="Y24" s="25">
        <v>100</v>
      </c>
    </row>
    <row r="25" spans="1:25" s="23" customFormat="1" ht="15" customHeight="1" x14ac:dyDescent="0.2">
      <c r="A25" s="21" t="s">
        <v>19</v>
      </c>
      <c r="B25" s="72" t="s">
        <v>37</v>
      </c>
      <c r="C25" s="75">
        <v>132</v>
      </c>
      <c r="D25" s="62">
        <v>5</v>
      </c>
      <c r="E25" s="67">
        <v>3.7879</v>
      </c>
      <c r="F25" s="62">
        <v>127</v>
      </c>
      <c r="G25" s="67">
        <v>96.212000000000003</v>
      </c>
      <c r="H25" s="62">
        <v>0</v>
      </c>
      <c r="I25" s="63">
        <v>0</v>
      </c>
      <c r="J25" s="64">
        <v>0</v>
      </c>
      <c r="K25" s="63">
        <v>0</v>
      </c>
      <c r="L25" s="65">
        <v>4</v>
      </c>
      <c r="M25" s="63">
        <v>3.1496</v>
      </c>
      <c r="N25" s="64">
        <v>50</v>
      </c>
      <c r="O25" s="63">
        <v>39.369999999999997</v>
      </c>
      <c r="P25" s="73">
        <v>68</v>
      </c>
      <c r="Q25" s="63">
        <v>53.542999999999999</v>
      </c>
      <c r="R25" s="64">
        <v>0</v>
      </c>
      <c r="S25" s="63">
        <v>0</v>
      </c>
      <c r="T25" s="73">
        <v>5</v>
      </c>
      <c r="U25" s="67">
        <v>3.9369999999999998</v>
      </c>
      <c r="V25" s="81">
        <v>3</v>
      </c>
      <c r="W25" s="69">
        <v>2.2726999999999999</v>
      </c>
      <c r="X25" s="70">
        <v>1407</v>
      </c>
      <c r="Y25" s="71">
        <v>100</v>
      </c>
    </row>
    <row r="26" spans="1:25" s="23" customFormat="1" ht="15" customHeight="1" x14ac:dyDescent="0.2">
      <c r="A26" s="21" t="s">
        <v>19</v>
      </c>
      <c r="B26" s="59" t="s">
        <v>38</v>
      </c>
      <c r="C26" s="38">
        <v>1145</v>
      </c>
      <c r="D26" s="39">
        <v>428</v>
      </c>
      <c r="E26" s="40">
        <v>37.379899999999999</v>
      </c>
      <c r="F26" s="39">
        <v>717</v>
      </c>
      <c r="G26" s="40">
        <v>62.62</v>
      </c>
      <c r="H26" s="39">
        <v>3</v>
      </c>
      <c r="I26" s="41">
        <v>0.41839999999999999</v>
      </c>
      <c r="J26" s="43">
        <v>0</v>
      </c>
      <c r="K26" s="41">
        <v>0</v>
      </c>
      <c r="L26" s="43">
        <v>8</v>
      </c>
      <c r="M26" s="41">
        <v>1.1157999999999999</v>
      </c>
      <c r="N26" s="42">
        <v>537</v>
      </c>
      <c r="O26" s="41">
        <v>74.894999999999996</v>
      </c>
      <c r="P26" s="47">
        <v>166</v>
      </c>
      <c r="Q26" s="41">
        <v>23.152000000000001</v>
      </c>
      <c r="R26" s="42">
        <v>0</v>
      </c>
      <c r="S26" s="41">
        <v>0</v>
      </c>
      <c r="T26" s="47">
        <v>3</v>
      </c>
      <c r="U26" s="40">
        <v>0.41839999999999999</v>
      </c>
      <c r="V26" s="82">
        <v>2</v>
      </c>
      <c r="W26" s="45">
        <v>0.17469999999999999</v>
      </c>
      <c r="X26" s="24">
        <v>1367</v>
      </c>
      <c r="Y26" s="25">
        <v>100</v>
      </c>
    </row>
    <row r="27" spans="1:25" s="23" customFormat="1" ht="15" customHeight="1" x14ac:dyDescent="0.2">
      <c r="A27" s="21" t="s">
        <v>19</v>
      </c>
      <c r="B27" s="72" t="s">
        <v>39</v>
      </c>
      <c r="C27" s="75">
        <v>33</v>
      </c>
      <c r="D27" s="74">
        <v>5</v>
      </c>
      <c r="E27" s="67">
        <v>15.1515</v>
      </c>
      <c r="F27" s="74">
        <v>28</v>
      </c>
      <c r="G27" s="67">
        <v>84.847999999999999</v>
      </c>
      <c r="H27" s="74">
        <v>0</v>
      </c>
      <c r="I27" s="63">
        <v>0</v>
      </c>
      <c r="J27" s="64">
        <v>0</v>
      </c>
      <c r="K27" s="63">
        <v>0</v>
      </c>
      <c r="L27" s="65">
        <v>1</v>
      </c>
      <c r="M27" s="63">
        <v>3.5714000000000001</v>
      </c>
      <c r="N27" s="64">
        <v>2</v>
      </c>
      <c r="O27" s="63">
        <v>7.1429999999999998</v>
      </c>
      <c r="P27" s="73">
        <v>24</v>
      </c>
      <c r="Q27" s="63">
        <v>85.713999999999999</v>
      </c>
      <c r="R27" s="64">
        <v>0</v>
      </c>
      <c r="S27" s="63">
        <v>0</v>
      </c>
      <c r="T27" s="73">
        <v>1</v>
      </c>
      <c r="U27" s="67">
        <v>3.5714000000000001</v>
      </c>
      <c r="V27" s="81">
        <v>1</v>
      </c>
      <c r="W27" s="69">
        <v>3.0303</v>
      </c>
      <c r="X27" s="70">
        <v>589</v>
      </c>
      <c r="Y27" s="71">
        <v>100</v>
      </c>
    </row>
    <row r="28" spans="1:25" s="23" customFormat="1" ht="15" customHeight="1" x14ac:dyDescent="0.2">
      <c r="A28" s="21" t="s">
        <v>19</v>
      </c>
      <c r="B28" s="59" t="s">
        <v>40</v>
      </c>
      <c r="C28" s="48">
        <v>84</v>
      </c>
      <c r="D28" s="46">
        <v>7</v>
      </c>
      <c r="E28" s="40">
        <v>8.3332999999999995</v>
      </c>
      <c r="F28" s="39">
        <v>77</v>
      </c>
      <c r="G28" s="40">
        <v>91.667000000000002</v>
      </c>
      <c r="H28" s="39">
        <v>0</v>
      </c>
      <c r="I28" s="41">
        <v>0</v>
      </c>
      <c r="J28" s="43">
        <v>0</v>
      </c>
      <c r="K28" s="41">
        <v>0</v>
      </c>
      <c r="L28" s="42">
        <v>8</v>
      </c>
      <c r="M28" s="41">
        <v>10.3896</v>
      </c>
      <c r="N28" s="43">
        <v>63</v>
      </c>
      <c r="O28" s="41">
        <v>81.817999999999998</v>
      </c>
      <c r="P28" s="44">
        <v>5</v>
      </c>
      <c r="Q28" s="41">
        <v>6.4939999999999998</v>
      </c>
      <c r="R28" s="43">
        <v>0</v>
      </c>
      <c r="S28" s="41">
        <v>0</v>
      </c>
      <c r="T28" s="44">
        <v>1</v>
      </c>
      <c r="U28" s="40">
        <v>1.2987</v>
      </c>
      <c r="V28" s="82">
        <v>2</v>
      </c>
      <c r="W28" s="45">
        <v>2.3809999999999998</v>
      </c>
      <c r="X28" s="24">
        <v>1434</v>
      </c>
      <c r="Y28" s="25">
        <v>100</v>
      </c>
    </row>
    <row r="29" spans="1:25" s="23" customFormat="1" ht="15" customHeight="1" x14ac:dyDescent="0.2">
      <c r="A29" s="21" t="s">
        <v>19</v>
      </c>
      <c r="B29" s="72" t="s">
        <v>41</v>
      </c>
      <c r="C29" s="61">
        <v>132</v>
      </c>
      <c r="D29" s="62">
        <v>34</v>
      </c>
      <c r="E29" s="67">
        <v>25.7576</v>
      </c>
      <c r="F29" s="62">
        <v>98</v>
      </c>
      <c r="G29" s="67">
        <v>74.242000000000004</v>
      </c>
      <c r="H29" s="62">
        <v>0</v>
      </c>
      <c r="I29" s="63">
        <v>0</v>
      </c>
      <c r="J29" s="64">
        <v>1</v>
      </c>
      <c r="K29" s="63">
        <v>1.02041</v>
      </c>
      <c r="L29" s="65">
        <v>43</v>
      </c>
      <c r="M29" s="63">
        <v>43.877600000000001</v>
      </c>
      <c r="N29" s="64">
        <v>20</v>
      </c>
      <c r="O29" s="63">
        <v>20.408000000000001</v>
      </c>
      <c r="P29" s="73">
        <v>27</v>
      </c>
      <c r="Q29" s="63">
        <v>27.550999999999998</v>
      </c>
      <c r="R29" s="64">
        <v>0</v>
      </c>
      <c r="S29" s="63">
        <v>0</v>
      </c>
      <c r="T29" s="73">
        <v>7</v>
      </c>
      <c r="U29" s="67">
        <v>7.1429</v>
      </c>
      <c r="V29" s="81">
        <v>18</v>
      </c>
      <c r="W29" s="69">
        <v>13.6364</v>
      </c>
      <c r="X29" s="70">
        <v>1873</v>
      </c>
      <c r="Y29" s="71">
        <v>100</v>
      </c>
    </row>
    <row r="30" spans="1:25" s="23" customFormat="1" ht="15" customHeight="1" x14ac:dyDescent="0.2">
      <c r="A30" s="21" t="s">
        <v>19</v>
      </c>
      <c r="B30" s="59" t="s">
        <v>42</v>
      </c>
      <c r="C30" s="38">
        <v>288</v>
      </c>
      <c r="D30" s="46">
        <v>6</v>
      </c>
      <c r="E30" s="40">
        <v>2.0832999999999999</v>
      </c>
      <c r="F30" s="39">
        <v>282</v>
      </c>
      <c r="G30" s="40">
        <v>97.917000000000002</v>
      </c>
      <c r="H30" s="39">
        <v>2</v>
      </c>
      <c r="I30" s="41">
        <v>0.70920000000000005</v>
      </c>
      <c r="J30" s="43">
        <v>2</v>
      </c>
      <c r="K30" s="41">
        <v>0.70921999999999996</v>
      </c>
      <c r="L30" s="43">
        <v>32</v>
      </c>
      <c r="M30" s="41">
        <v>11.3475</v>
      </c>
      <c r="N30" s="43">
        <v>71</v>
      </c>
      <c r="O30" s="41">
        <v>25.177</v>
      </c>
      <c r="P30" s="44">
        <v>166</v>
      </c>
      <c r="Q30" s="41">
        <v>58.865000000000002</v>
      </c>
      <c r="R30" s="43">
        <v>0</v>
      </c>
      <c r="S30" s="41">
        <v>0</v>
      </c>
      <c r="T30" s="44">
        <v>9</v>
      </c>
      <c r="U30" s="40">
        <v>3.1915</v>
      </c>
      <c r="V30" s="82">
        <v>19</v>
      </c>
      <c r="W30" s="45">
        <v>6.5972</v>
      </c>
      <c r="X30" s="24">
        <v>3616</v>
      </c>
      <c r="Y30" s="25">
        <v>99.971999999999994</v>
      </c>
    </row>
    <row r="31" spans="1:25" s="23" customFormat="1" ht="15" customHeight="1" x14ac:dyDescent="0.2">
      <c r="A31" s="21" t="s">
        <v>19</v>
      </c>
      <c r="B31" s="72" t="s">
        <v>43</v>
      </c>
      <c r="C31" s="75">
        <v>117</v>
      </c>
      <c r="D31" s="62">
        <v>6</v>
      </c>
      <c r="E31" s="67">
        <v>5.1281999999999996</v>
      </c>
      <c r="F31" s="62">
        <v>111</v>
      </c>
      <c r="G31" s="67">
        <v>94.872</v>
      </c>
      <c r="H31" s="62">
        <v>3</v>
      </c>
      <c r="I31" s="63">
        <v>2.7027000000000001</v>
      </c>
      <c r="J31" s="65">
        <v>0</v>
      </c>
      <c r="K31" s="63">
        <v>0</v>
      </c>
      <c r="L31" s="64">
        <v>12</v>
      </c>
      <c r="M31" s="63">
        <v>10.8108</v>
      </c>
      <c r="N31" s="64">
        <v>36</v>
      </c>
      <c r="O31" s="63">
        <v>32.432000000000002</v>
      </c>
      <c r="P31" s="66">
        <v>56</v>
      </c>
      <c r="Q31" s="63">
        <v>50.45</v>
      </c>
      <c r="R31" s="64">
        <v>0</v>
      </c>
      <c r="S31" s="63">
        <v>0</v>
      </c>
      <c r="T31" s="66">
        <v>4</v>
      </c>
      <c r="U31" s="67">
        <v>3.6036000000000001</v>
      </c>
      <c r="V31" s="81">
        <v>3</v>
      </c>
      <c r="W31" s="69">
        <v>2.5640999999999998</v>
      </c>
      <c r="X31" s="70">
        <v>2170</v>
      </c>
      <c r="Y31" s="71">
        <v>99.953999999999994</v>
      </c>
    </row>
    <row r="32" spans="1:25" s="23" customFormat="1" ht="15" customHeight="1" x14ac:dyDescent="0.2">
      <c r="A32" s="21" t="s">
        <v>19</v>
      </c>
      <c r="B32" s="59" t="s">
        <v>44</v>
      </c>
      <c r="C32" s="38">
        <v>348</v>
      </c>
      <c r="D32" s="39">
        <v>4</v>
      </c>
      <c r="E32" s="40">
        <v>1.1494</v>
      </c>
      <c r="F32" s="46">
        <v>344</v>
      </c>
      <c r="G32" s="40">
        <v>98.850999999999999</v>
      </c>
      <c r="H32" s="46">
        <v>1</v>
      </c>
      <c r="I32" s="41">
        <v>0.29070000000000001</v>
      </c>
      <c r="J32" s="43">
        <v>1</v>
      </c>
      <c r="K32" s="41">
        <v>0.29070000000000001</v>
      </c>
      <c r="L32" s="42">
        <v>7</v>
      </c>
      <c r="M32" s="41">
        <v>2.0348999999999999</v>
      </c>
      <c r="N32" s="42">
        <v>231</v>
      </c>
      <c r="O32" s="41">
        <v>67.150999999999996</v>
      </c>
      <c r="P32" s="47">
        <v>101</v>
      </c>
      <c r="Q32" s="41">
        <v>29.36</v>
      </c>
      <c r="R32" s="42">
        <v>0</v>
      </c>
      <c r="S32" s="41">
        <v>0</v>
      </c>
      <c r="T32" s="47">
        <v>3</v>
      </c>
      <c r="U32" s="40">
        <v>0.87209999999999999</v>
      </c>
      <c r="V32" s="82">
        <v>2</v>
      </c>
      <c r="W32" s="45">
        <v>0.57469999999999999</v>
      </c>
      <c r="X32" s="24">
        <v>978</v>
      </c>
      <c r="Y32" s="25">
        <v>100</v>
      </c>
    </row>
    <row r="33" spans="1:25" s="23" customFormat="1" ht="15" customHeight="1" x14ac:dyDescent="0.2">
      <c r="A33" s="21" t="s">
        <v>19</v>
      </c>
      <c r="B33" s="72" t="s">
        <v>45</v>
      </c>
      <c r="C33" s="61">
        <v>253</v>
      </c>
      <c r="D33" s="74">
        <v>6</v>
      </c>
      <c r="E33" s="67">
        <v>2.3715000000000002</v>
      </c>
      <c r="F33" s="74">
        <v>247</v>
      </c>
      <c r="G33" s="67">
        <v>97.628</v>
      </c>
      <c r="H33" s="74">
        <v>4</v>
      </c>
      <c r="I33" s="63">
        <v>1.6194</v>
      </c>
      <c r="J33" s="64">
        <v>0</v>
      </c>
      <c r="K33" s="63">
        <v>0</v>
      </c>
      <c r="L33" s="64">
        <v>11</v>
      </c>
      <c r="M33" s="63">
        <v>4.4534000000000002</v>
      </c>
      <c r="N33" s="65">
        <v>37</v>
      </c>
      <c r="O33" s="63">
        <v>14.98</v>
      </c>
      <c r="P33" s="73">
        <v>191</v>
      </c>
      <c r="Q33" s="63">
        <v>77.328000000000003</v>
      </c>
      <c r="R33" s="65">
        <v>0</v>
      </c>
      <c r="S33" s="63">
        <v>0</v>
      </c>
      <c r="T33" s="73">
        <v>4</v>
      </c>
      <c r="U33" s="67">
        <v>1.6194</v>
      </c>
      <c r="V33" s="81">
        <v>2</v>
      </c>
      <c r="W33" s="69">
        <v>0.79049999999999998</v>
      </c>
      <c r="X33" s="70">
        <v>2372</v>
      </c>
      <c r="Y33" s="71">
        <v>100</v>
      </c>
    </row>
    <row r="34" spans="1:25" s="23" customFormat="1" ht="15" customHeight="1" x14ac:dyDescent="0.2">
      <c r="A34" s="21" t="s">
        <v>19</v>
      </c>
      <c r="B34" s="59" t="s">
        <v>46</v>
      </c>
      <c r="C34" s="48">
        <v>10</v>
      </c>
      <c r="D34" s="39">
        <v>0</v>
      </c>
      <c r="E34" s="40">
        <v>0</v>
      </c>
      <c r="F34" s="46">
        <v>10</v>
      </c>
      <c r="G34" s="40">
        <v>100</v>
      </c>
      <c r="H34" s="46">
        <v>5</v>
      </c>
      <c r="I34" s="41">
        <v>50</v>
      </c>
      <c r="J34" s="43">
        <v>0</v>
      </c>
      <c r="K34" s="41">
        <v>0</v>
      </c>
      <c r="L34" s="42">
        <v>0</v>
      </c>
      <c r="M34" s="41">
        <v>0</v>
      </c>
      <c r="N34" s="42">
        <v>0</v>
      </c>
      <c r="O34" s="41">
        <v>0</v>
      </c>
      <c r="P34" s="44">
        <v>5</v>
      </c>
      <c r="Q34" s="41">
        <v>50</v>
      </c>
      <c r="R34" s="42">
        <v>0</v>
      </c>
      <c r="S34" s="41">
        <v>0</v>
      </c>
      <c r="T34" s="44">
        <v>0</v>
      </c>
      <c r="U34" s="40">
        <v>0</v>
      </c>
      <c r="V34" s="82">
        <v>4</v>
      </c>
      <c r="W34" s="45">
        <v>40</v>
      </c>
      <c r="X34" s="24">
        <v>825</v>
      </c>
      <c r="Y34" s="25">
        <v>100</v>
      </c>
    </row>
    <row r="35" spans="1:25" s="23" customFormat="1" ht="15" customHeight="1" x14ac:dyDescent="0.2">
      <c r="A35" s="21" t="s">
        <v>19</v>
      </c>
      <c r="B35" s="72" t="s">
        <v>47</v>
      </c>
      <c r="C35" s="75">
        <v>131</v>
      </c>
      <c r="D35" s="74">
        <v>2</v>
      </c>
      <c r="E35" s="67">
        <v>1.5266999999999999</v>
      </c>
      <c r="F35" s="74">
        <v>129</v>
      </c>
      <c r="G35" s="67">
        <v>98.472999999999999</v>
      </c>
      <c r="H35" s="74">
        <v>3</v>
      </c>
      <c r="I35" s="63">
        <v>2.3256000000000001</v>
      </c>
      <c r="J35" s="64">
        <v>0</v>
      </c>
      <c r="K35" s="63">
        <v>0</v>
      </c>
      <c r="L35" s="65">
        <v>38</v>
      </c>
      <c r="M35" s="63">
        <v>29.4574</v>
      </c>
      <c r="N35" s="64">
        <v>41</v>
      </c>
      <c r="O35" s="63">
        <v>31.783000000000001</v>
      </c>
      <c r="P35" s="73">
        <v>39</v>
      </c>
      <c r="Q35" s="63">
        <v>30.233000000000001</v>
      </c>
      <c r="R35" s="64">
        <v>0</v>
      </c>
      <c r="S35" s="63">
        <v>0</v>
      </c>
      <c r="T35" s="73">
        <v>8</v>
      </c>
      <c r="U35" s="67">
        <v>6.2016</v>
      </c>
      <c r="V35" s="81">
        <v>2</v>
      </c>
      <c r="W35" s="69">
        <v>1.5266999999999999</v>
      </c>
      <c r="X35" s="70">
        <v>1064</v>
      </c>
      <c r="Y35" s="71">
        <v>100</v>
      </c>
    </row>
    <row r="36" spans="1:25" s="23" customFormat="1" ht="15" customHeight="1" x14ac:dyDescent="0.2">
      <c r="A36" s="21" t="s">
        <v>19</v>
      </c>
      <c r="B36" s="59" t="s">
        <v>48</v>
      </c>
      <c r="C36" s="48">
        <v>466</v>
      </c>
      <c r="D36" s="46">
        <v>51</v>
      </c>
      <c r="E36" s="40">
        <v>10.9442</v>
      </c>
      <c r="F36" s="46">
        <v>415</v>
      </c>
      <c r="G36" s="40">
        <v>89.055999999999997</v>
      </c>
      <c r="H36" s="46">
        <v>1</v>
      </c>
      <c r="I36" s="41">
        <v>0.24099999999999999</v>
      </c>
      <c r="J36" s="42">
        <v>4</v>
      </c>
      <c r="K36" s="41">
        <v>0.96386000000000005</v>
      </c>
      <c r="L36" s="42">
        <v>104</v>
      </c>
      <c r="M36" s="41">
        <v>25.060199999999998</v>
      </c>
      <c r="N36" s="43">
        <v>210</v>
      </c>
      <c r="O36" s="41">
        <v>50.601999999999997</v>
      </c>
      <c r="P36" s="47">
        <v>65</v>
      </c>
      <c r="Q36" s="41">
        <v>15.663</v>
      </c>
      <c r="R36" s="43">
        <v>5</v>
      </c>
      <c r="S36" s="41">
        <v>1.2048000000000001</v>
      </c>
      <c r="T36" s="47">
        <v>26</v>
      </c>
      <c r="U36" s="40">
        <v>6.2651000000000003</v>
      </c>
      <c r="V36" s="82">
        <v>61</v>
      </c>
      <c r="W36" s="45">
        <v>13.0901</v>
      </c>
      <c r="X36" s="24">
        <v>658</v>
      </c>
      <c r="Y36" s="25">
        <v>100</v>
      </c>
    </row>
    <row r="37" spans="1:25" s="23" customFormat="1" ht="15" customHeight="1" x14ac:dyDescent="0.2">
      <c r="A37" s="21" t="s">
        <v>19</v>
      </c>
      <c r="B37" s="72" t="s">
        <v>49</v>
      </c>
      <c r="C37" s="61">
        <v>6</v>
      </c>
      <c r="D37" s="62">
        <v>2</v>
      </c>
      <c r="E37" s="67">
        <v>33.333300000000001</v>
      </c>
      <c r="F37" s="74">
        <v>4</v>
      </c>
      <c r="G37" s="67">
        <v>66.667000000000002</v>
      </c>
      <c r="H37" s="74">
        <v>0</v>
      </c>
      <c r="I37" s="63">
        <v>0</v>
      </c>
      <c r="J37" s="64">
        <v>0</v>
      </c>
      <c r="K37" s="63">
        <v>0</v>
      </c>
      <c r="L37" s="64">
        <v>0</v>
      </c>
      <c r="M37" s="63">
        <v>0</v>
      </c>
      <c r="N37" s="65">
        <v>0</v>
      </c>
      <c r="O37" s="63">
        <v>0</v>
      </c>
      <c r="P37" s="73">
        <v>4</v>
      </c>
      <c r="Q37" s="63">
        <v>100</v>
      </c>
      <c r="R37" s="65">
        <v>0</v>
      </c>
      <c r="S37" s="63">
        <v>0</v>
      </c>
      <c r="T37" s="73">
        <v>0</v>
      </c>
      <c r="U37" s="67">
        <v>0</v>
      </c>
      <c r="V37" s="81">
        <v>0</v>
      </c>
      <c r="W37" s="69">
        <v>0</v>
      </c>
      <c r="X37" s="70">
        <v>483</v>
      </c>
      <c r="Y37" s="71">
        <v>100</v>
      </c>
    </row>
    <row r="38" spans="1:25" s="23" customFormat="1" ht="15" customHeight="1" x14ac:dyDescent="0.2">
      <c r="A38" s="21" t="s">
        <v>19</v>
      </c>
      <c r="B38" s="59" t="s">
        <v>50</v>
      </c>
      <c r="C38" s="38">
        <v>107</v>
      </c>
      <c r="D38" s="39">
        <v>2</v>
      </c>
      <c r="E38" s="40">
        <v>1.8692</v>
      </c>
      <c r="F38" s="46">
        <v>105</v>
      </c>
      <c r="G38" s="40">
        <v>98.131</v>
      </c>
      <c r="H38" s="46">
        <v>0</v>
      </c>
      <c r="I38" s="41">
        <v>0</v>
      </c>
      <c r="J38" s="43">
        <v>3</v>
      </c>
      <c r="K38" s="41">
        <v>2.8571399999999998</v>
      </c>
      <c r="L38" s="43">
        <v>22</v>
      </c>
      <c r="M38" s="41">
        <v>20.952400000000001</v>
      </c>
      <c r="N38" s="43">
        <v>42</v>
      </c>
      <c r="O38" s="41">
        <v>40</v>
      </c>
      <c r="P38" s="44">
        <v>35</v>
      </c>
      <c r="Q38" s="41">
        <v>33.332999999999998</v>
      </c>
      <c r="R38" s="43">
        <v>0</v>
      </c>
      <c r="S38" s="41">
        <v>0</v>
      </c>
      <c r="T38" s="44">
        <v>3</v>
      </c>
      <c r="U38" s="40">
        <v>2.8571</v>
      </c>
      <c r="V38" s="82">
        <v>0</v>
      </c>
      <c r="W38" s="45">
        <v>0</v>
      </c>
      <c r="X38" s="24">
        <v>2577</v>
      </c>
      <c r="Y38" s="25">
        <v>100</v>
      </c>
    </row>
    <row r="39" spans="1:25" s="23" customFormat="1" ht="15" customHeight="1" x14ac:dyDescent="0.2">
      <c r="A39" s="21" t="s">
        <v>19</v>
      </c>
      <c r="B39" s="72" t="s">
        <v>51</v>
      </c>
      <c r="C39" s="61">
        <v>113</v>
      </c>
      <c r="D39" s="74">
        <v>0</v>
      </c>
      <c r="E39" s="67">
        <v>0</v>
      </c>
      <c r="F39" s="62">
        <v>113</v>
      </c>
      <c r="G39" s="67">
        <v>100</v>
      </c>
      <c r="H39" s="62">
        <v>64</v>
      </c>
      <c r="I39" s="63">
        <v>56.6372</v>
      </c>
      <c r="J39" s="64">
        <v>1</v>
      </c>
      <c r="K39" s="63">
        <v>0.88495999999999997</v>
      </c>
      <c r="L39" s="65">
        <v>33</v>
      </c>
      <c r="M39" s="63">
        <v>29.203499999999998</v>
      </c>
      <c r="N39" s="64">
        <v>2</v>
      </c>
      <c r="O39" s="63">
        <v>1.77</v>
      </c>
      <c r="P39" s="73">
        <v>13</v>
      </c>
      <c r="Q39" s="63">
        <v>11.504</v>
      </c>
      <c r="R39" s="64">
        <v>0</v>
      </c>
      <c r="S39" s="63">
        <v>0</v>
      </c>
      <c r="T39" s="73">
        <v>0</v>
      </c>
      <c r="U39" s="67">
        <v>0</v>
      </c>
      <c r="V39" s="81">
        <v>46</v>
      </c>
      <c r="W39" s="69">
        <v>40.707999999999998</v>
      </c>
      <c r="X39" s="70">
        <v>880</v>
      </c>
      <c r="Y39" s="71">
        <v>100</v>
      </c>
    </row>
    <row r="40" spans="1:25" s="23" customFormat="1" ht="15" customHeight="1" x14ac:dyDescent="0.2">
      <c r="A40" s="21" t="s">
        <v>19</v>
      </c>
      <c r="B40" s="59" t="s">
        <v>52</v>
      </c>
      <c r="C40" s="48">
        <v>578</v>
      </c>
      <c r="D40" s="39">
        <v>38</v>
      </c>
      <c r="E40" s="40">
        <v>6.5743999999999998</v>
      </c>
      <c r="F40" s="46">
        <v>540</v>
      </c>
      <c r="G40" s="40">
        <v>93.426000000000002</v>
      </c>
      <c r="H40" s="46">
        <v>5</v>
      </c>
      <c r="I40" s="41">
        <v>0.92589999999999995</v>
      </c>
      <c r="J40" s="42">
        <v>1</v>
      </c>
      <c r="K40" s="41">
        <v>0.18518999999999999</v>
      </c>
      <c r="L40" s="42">
        <v>53</v>
      </c>
      <c r="M40" s="41">
        <v>9.8148</v>
      </c>
      <c r="N40" s="43">
        <v>156</v>
      </c>
      <c r="O40" s="41">
        <v>28.888999999999999</v>
      </c>
      <c r="P40" s="44">
        <v>307</v>
      </c>
      <c r="Q40" s="41">
        <v>56.851999999999997</v>
      </c>
      <c r="R40" s="43">
        <v>0</v>
      </c>
      <c r="S40" s="41">
        <v>0</v>
      </c>
      <c r="T40" s="44">
        <v>18</v>
      </c>
      <c r="U40" s="40">
        <v>3.3332999999999999</v>
      </c>
      <c r="V40" s="82">
        <v>13</v>
      </c>
      <c r="W40" s="45">
        <v>2.2490999999999999</v>
      </c>
      <c r="X40" s="24">
        <v>4916</v>
      </c>
      <c r="Y40" s="25">
        <v>100</v>
      </c>
    </row>
    <row r="41" spans="1:25" s="23" customFormat="1" ht="15" customHeight="1" x14ac:dyDescent="0.2">
      <c r="A41" s="21" t="s">
        <v>19</v>
      </c>
      <c r="B41" s="72" t="s">
        <v>53</v>
      </c>
      <c r="C41" s="61">
        <v>68</v>
      </c>
      <c r="D41" s="74">
        <v>11</v>
      </c>
      <c r="E41" s="67">
        <v>16.176500000000001</v>
      </c>
      <c r="F41" s="62">
        <v>57</v>
      </c>
      <c r="G41" s="67">
        <v>83.823999999999998</v>
      </c>
      <c r="H41" s="62">
        <v>2</v>
      </c>
      <c r="I41" s="63">
        <v>3.5087999999999999</v>
      </c>
      <c r="J41" s="64">
        <v>0</v>
      </c>
      <c r="K41" s="63">
        <v>0</v>
      </c>
      <c r="L41" s="65">
        <v>3</v>
      </c>
      <c r="M41" s="63">
        <v>5.2632000000000003</v>
      </c>
      <c r="N41" s="65">
        <v>28</v>
      </c>
      <c r="O41" s="63">
        <v>49.122999999999998</v>
      </c>
      <c r="P41" s="66">
        <v>21</v>
      </c>
      <c r="Q41" s="63">
        <v>36.841999999999999</v>
      </c>
      <c r="R41" s="65">
        <v>0</v>
      </c>
      <c r="S41" s="63">
        <v>0</v>
      </c>
      <c r="T41" s="66">
        <v>3</v>
      </c>
      <c r="U41" s="67">
        <v>5.2632000000000003</v>
      </c>
      <c r="V41" s="81">
        <v>3</v>
      </c>
      <c r="W41" s="69">
        <v>4.4118000000000004</v>
      </c>
      <c r="X41" s="70">
        <v>2618</v>
      </c>
      <c r="Y41" s="71">
        <v>100</v>
      </c>
    </row>
    <row r="42" spans="1:25" s="23" customFormat="1" ht="15" customHeight="1" x14ac:dyDescent="0.2">
      <c r="A42" s="21" t="s">
        <v>19</v>
      </c>
      <c r="B42" s="59" t="s">
        <v>54</v>
      </c>
      <c r="C42" s="48">
        <v>26</v>
      </c>
      <c r="D42" s="39">
        <v>4</v>
      </c>
      <c r="E42" s="40">
        <v>15.384600000000001</v>
      </c>
      <c r="F42" s="46">
        <v>22</v>
      </c>
      <c r="G42" s="40">
        <v>84.614999999999995</v>
      </c>
      <c r="H42" s="46">
        <v>4</v>
      </c>
      <c r="I42" s="41">
        <v>18.181799999999999</v>
      </c>
      <c r="J42" s="42">
        <v>0</v>
      </c>
      <c r="K42" s="41">
        <v>0</v>
      </c>
      <c r="L42" s="42">
        <v>1</v>
      </c>
      <c r="M42" s="41">
        <v>4.5454999999999997</v>
      </c>
      <c r="N42" s="42">
        <v>7</v>
      </c>
      <c r="O42" s="41">
        <v>31.818000000000001</v>
      </c>
      <c r="P42" s="44">
        <v>10</v>
      </c>
      <c r="Q42" s="41">
        <v>45.454999999999998</v>
      </c>
      <c r="R42" s="42">
        <v>0</v>
      </c>
      <c r="S42" s="41">
        <v>0</v>
      </c>
      <c r="T42" s="44">
        <v>0</v>
      </c>
      <c r="U42" s="40">
        <v>0</v>
      </c>
      <c r="V42" s="82">
        <v>2</v>
      </c>
      <c r="W42" s="45">
        <v>7.6923000000000004</v>
      </c>
      <c r="X42" s="24">
        <v>481</v>
      </c>
      <c r="Y42" s="25">
        <v>100</v>
      </c>
    </row>
    <row r="43" spans="1:25" s="23" customFormat="1" ht="15" customHeight="1" x14ac:dyDescent="0.2">
      <c r="A43" s="21" t="s">
        <v>19</v>
      </c>
      <c r="B43" s="72" t="s">
        <v>55</v>
      </c>
      <c r="C43" s="61">
        <v>1093</v>
      </c>
      <c r="D43" s="62">
        <v>109</v>
      </c>
      <c r="E43" s="67">
        <v>9.9725999999999999</v>
      </c>
      <c r="F43" s="74">
        <v>984</v>
      </c>
      <c r="G43" s="67">
        <v>90.027000000000001</v>
      </c>
      <c r="H43" s="74">
        <v>0</v>
      </c>
      <c r="I43" s="63">
        <v>0</v>
      </c>
      <c r="J43" s="64">
        <v>6</v>
      </c>
      <c r="K43" s="63">
        <v>0.60975999999999997</v>
      </c>
      <c r="L43" s="64">
        <v>29</v>
      </c>
      <c r="M43" s="63">
        <v>2.9472</v>
      </c>
      <c r="N43" s="64">
        <v>374</v>
      </c>
      <c r="O43" s="63">
        <v>38.008000000000003</v>
      </c>
      <c r="P43" s="66">
        <v>517</v>
      </c>
      <c r="Q43" s="63">
        <v>52.540999999999997</v>
      </c>
      <c r="R43" s="64">
        <v>0</v>
      </c>
      <c r="S43" s="63">
        <v>0</v>
      </c>
      <c r="T43" s="66">
        <v>58</v>
      </c>
      <c r="U43" s="67">
        <v>5.8943000000000003</v>
      </c>
      <c r="V43" s="81">
        <v>7</v>
      </c>
      <c r="W43" s="69">
        <v>0.64039999999999997</v>
      </c>
      <c r="X43" s="70">
        <v>3631</v>
      </c>
      <c r="Y43" s="71">
        <v>100</v>
      </c>
    </row>
    <row r="44" spans="1:25" s="23" customFormat="1" ht="15" customHeight="1" x14ac:dyDescent="0.2">
      <c r="A44" s="21" t="s">
        <v>19</v>
      </c>
      <c r="B44" s="59" t="s">
        <v>56</v>
      </c>
      <c r="C44" s="38">
        <v>500</v>
      </c>
      <c r="D44" s="39">
        <v>20</v>
      </c>
      <c r="E44" s="40">
        <v>4</v>
      </c>
      <c r="F44" s="46">
        <v>480</v>
      </c>
      <c r="G44" s="40">
        <v>96</v>
      </c>
      <c r="H44" s="46">
        <v>83</v>
      </c>
      <c r="I44" s="41">
        <v>17.291699999999999</v>
      </c>
      <c r="J44" s="43">
        <v>0</v>
      </c>
      <c r="K44" s="41">
        <v>0</v>
      </c>
      <c r="L44" s="43">
        <v>29</v>
      </c>
      <c r="M44" s="41">
        <v>6.0416999999999996</v>
      </c>
      <c r="N44" s="42">
        <v>48</v>
      </c>
      <c r="O44" s="41">
        <v>10</v>
      </c>
      <c r="P44" s="47">
        <v>293</v>
      </c>
      <c r="Q44" s="41">
        <v>61.042000000000002</v>
      </c>
      <c r="R44" s="42">
        <v>1</v>
      </c>
      <c r="S44" s="41">
        <v>0.20830000000000001</v>
      </c>
      <c r="T44" s="47">
        <v>26</v>
      </c>
      <c r="U44" s="40">
        <v>5.4166999999999996</v>
      </c>
      <c r="V44" s="82">
        <v>14</v>
      </c>
      <c r="W44" s="45">
        <v>2.8</v>
      </c>
      <c r="X44" s="24">
        <v>1815</v>
      </c>
      <c r="Y44" s="25">
        <v>100</v>
      </c>
    </row>
    <row r="45" spans="1:25" s="23" customFormat="1" ht="15" customHeight="1" x14ac:dyDescent="0.2">
      <c r="A45" s="21" t="s">
        <v>19</v>
      </c>
      <c r="B45" s="72" t="s">
        <v>57</v>
      </c>
      <c r="C45" s="61">
        <v>180</v>
      </c>
      <c r="D45" s="74">
        <v>14</v>
      </c>
      <c r="E45" s="67">
        <v>7.7778</v>
      </c>
      <c r="F45" s="62">
        <v>166</v>
      </c>
      <c r="G45" s="67">
        <v>92.221999999999994</v>
      </c>
      <c r="H45" s="62">
        <v>9</v>
      </c>
      <c r="I45" s="63">
        <v>5.4217000000000004</v>
      </c>
      <c r="J45" s="64">
        <v>1</v>
      </c>
      <c r="K45" s="63">
        <v>0.60241</v>
      </c>
      <c r="L45" s="65">
        <v>42</v>
      </c>
      <c r="M45" s="63">
        <v>25.301200000000001</v>
      </c>
      <c r="N45" s="64">
        <v>10</v>
      </c>
      <c r="O45" s="63">
        <v>6.024</v>
      </c>
      <c r="P45" s="66">
        <v>93</v>
      </c>
      <c r="Q45" s="63">
        <v>56.024000000000001</v>
      </c>
      <c r="R45" s="64">
        <v>0</v>
      </c>
      <c r="S45" s="63">
        <v>0</v>
      </c>
      <c r="T45" s="66">
        <v>11</v>
      </c>
      <c r="U45" s="67">
        <v>6.6265000000000001</v>
      </c>
      <c r="V45" s="81">
        <v>11</v>
      </c>
      <c r="W45" s="69">
        <v>6.1111000000000004</v>
      </c>
      <c r="X45" s="70">
        <v>1283</v>
      </c>
      <c r="Y45" s="71">
        <v>100</v>
      </c>
    </row>
    <row r="46" spans="1:25" s="23" customFormat="1" ht="15" customHeight="1" x14ac:dyDescent="0.2">
      <c r="A46" s="21" t="s">
        <v>19</v>
      </c>
      <c r="B46" s="59" t="s">
        <v>58</v>
      </c>
      <c r="C46" s="38">
        <v>513</v>
      </c>
      <c r="D46" s="39">
        <v>17</v>
      </c>
      <c r="E46" s="40">
        <v>3.3138000000000001</v>
      </c>
      <c r="F46" s="39">
        <v>496</v>
      </c>
      <c r="G46" s="40">
        <v>96.686000000000007</v>
      </c>
      <c r="H46" s="39">
        <v>2</v>
      </c>
      <c r="I46" s="41">
        <v>0.4032</v>
      </c>
      <c r="J46" s="43">
        <v>3</v>
      </c>
      <c r="K46" s="41">
        <v>0.60484000000000004</v>
      </c>
      <c r="L46" s="42">
        <v>78</v>
      </c>
      <c r="M46" s="41">
        <v>15.7258</v>
      </c>
      <c r="N46" s="42">
        <v>151</v>
      </c>
      <c r="O46" s="41">
        <v>30.443999999999999</v>
      </c>
      <c r="P46" s="47">
        <v>241</v>
      </c>
      <c r="Q46" s="41">
        <v>48.588999999999999</v>
      </c>
      <c r="R46" s="42">
        <v>0</v>
      </c>
      <c r="S46" s="41">
        <v>0</v>
      </c>
      <c r="T46" s="47">
        <v>21</v>
      </c>
      <c r="U46" s="40">
        <v>4.2339000000000002</v>
      </c>
      <c r="V46" s="82">
        <v>22</v>
      </c>
      <c r="W46" s="45">
        <v>4.2885</v>
      </c>
      <c r="X46" s="24">
        <v>3027</v>
      </c>
      <c r="Y46" s="25">
        <v>100</v>
      </c>
    </row>
    <row r="47" spans="1:25" s="23" customFormat="1" ht="15" customHeight="1" x14ac:dyDescent="0.2">
      <c r="A47" s="21" t="s">
        <v>19</v>
      </c>
      <c r="B47" s="72" t="s">
        <v>59</v>
      </c>
      <c r="C47" s="75">
        <v>5</v>
      </c>
      <c r="D47" s="62">
        <v>0</v>
      </c>
      <c r="E47" s="67">
        <v>0</v>
      </c>
      <c r="F47" s="74">
        <v>5</v>
      </c>
      <c r="G47" s="67">
        <v>100</v>
      </c>
      <c r="H47" s="74">
        <v>1</v>
      </c>
      <c r="I47" s="63">
        <v>20</v>
      </c>
      <c r="J47" s="65">
        <v>0</v>
      </c>
      <c r="K47" s="63">
        <v>0</v>
      </c>
      <c r="L47" s="65">
        <v>0</v>
      </c>
      <c r="M47" s="63">
        <v>0</v>
      </c>
      <c r="N47" s="64">
        <v>0</v>
      </c>
      <c r="O47" s="63">
        <v>0</v>
      </c>
      <c r="P47" s="66">
        <v>4</v>
      </c>
      <c r="Q47" s="63">
        <v>80</v>
      </c>
      <c r="R47" s="64">
        <v>0</v>
      </c>
      <c r="S47" s="63">
        <v>0</v>
      </c>
      <c r="T47" s="66">
        <v>0</v>
      </c>
      <c r="U47" s="67">
        <v>0</v>
      </c>
      <c r="V47" s="81">
        <v>0</v>
      </c>
      <c r="W47" s="69">
        <v>0</v>
      </c>
      <c r="X47" s="70">
        <v>308</v>
      </c>
      <c r="Y47" s="71">
        <v>100</v>
      </c>
    </row>
    <row r="48" spans="1:25" s="23" customFormat="1" ht="15" customHeight="1" x14ac:dyDescent="0.2">
      <c r="A48" s="21" t="s">
        <v>19</v>
      </c>
      <c r="B48" s="59" t="s">
        <v>60</v>
      </c>
      <c r="C48" s="38">
        <v>656</v>
      </c>
      <c r="D48" s="46">
        <v>49</v>
      </c>
      <c r="E48" s="40">
        <v>7.4695</v>
      </c>
      <c r="F48" s="46">
        <v>607</v>
      </c>
      <c r="G48" s="40">
        <v>92.53</v>
      </c>
      <c r="H48" s="46">
        <v>1</v>
      </c>
      <c r="I48" s="41">
        <v>0.16470000000000001</v>
      </c>
      <c r="J48" s="43">
        <v>1</v>
      </c>
      <c r="K48" s="41">
        <v>0.16474</v>
      </c>
      <c r="L48" s="43">
        <v>15</v>
      </c>
      <c r="M48" s="41">
        <v>2.4712000000000001</v>
      </c>
      <c r="N48" s="42">
        <v>414</v>
      </c>
      <c r="O48" s="41">
        <v>68.203999999999994</v>
      </c>
      <c r="P48" s="47">
        <v>157</v>
      </c>
      <c r="Q48" s="41">
        <v>25.864999999999998</v>
      </c>
      <c r="R48" s="42">
        <v>1</v>
      </c>
      <c r="S48" s="41">
        <v>0.16470000000000001</v>
      </c>
      <c r="T48" s="47">
        <v>18</v>
      </c>
      <c r="U48" s="40">
        <v>2.9653999999999998</v>
      </c>
      <c r="V48" s="82">
        <v>15</v>
      </c>
      <c r="W48" s="45">
        <v>2.2866</v>
      </c>
      <c r="X48" s="24">
        <v>1236</v>
      </c>
      <c r="Y48" s="25">
        <v>100</v>
      </c>
    </row>
    <row r="49" spans="1:25" s="23" customFormat="1" ht="15" customHeight="1" x14ac:dyDescent="0.2">
      <c r="A49" s="21" t="s">
        <v>19</v>
      </c>
      <c r="B49" s="72" t="s">
        <v>61</v>
      </c>
      <c r="C49" s="75">
        <v>15</v>
      </c>
      <c r="D49" s="62">
        <v>0</v>
      </c>
      <c r="E49" s="67">
        <v>0</v>
      </c>
      <c r="F49" s="74">
        <v>15</v>
      </c>
      <c r="G49" s="67">
        <v>100</v>
      </c>
      <c r="H49" s="74">
        <v>7</v>
      </c>
      <c r="I49" s="63">
        <v>46.666699999999999</v>
      </c>
      <c r="J49" s="64">
        <v>0</v>
      </c>
      <c r="K49" s="63">
        <v>0</v>
      </c>
      <c r="L49" s="65">
        <v>0</v>
      </c>
      <c r="M49" s="63">
        <v>0</v>
      </c>
      <c r="N49" s="65">
        <v>0</v>
      </c>
      <c r="O49" s="63">
        <v>0</v>
      </c>
      <c r="P49" s="66">
        <v>8</v>
      </c>
      <c r="Q49" s="63">
        <v>53.332999999999998</v>
      </c>
      <c r="R49" s="65">
        <v>0</v>
      </c>
      <c r="S49" s="63">
        <v>0</v>
      </c>
      <c r="T49" s="66">
        <v>0</v>
      </c>
      <c r="U49" s="67">
        <v>0</v>
      </c>
      <c r="V49" s="81">
        <v>0</v>
      </c>
      <c r="W49" s="69">
        <v>0</v>
      </c>
      <c r="X49" s="70">
        <v>688</v>
      </c>
      <c r="Y49" s="71">
        <v>100</v>
      </c>
    </row>
    <row r="50" spans="1:25" s="23" customFormat="1" ht="15" customHeight="1" x14ac:dyDescent="0.2">
      <c r="A50" s="21" t="s">
        <v>19</v>
      </c>
      <c r="B50" s="59" t="s">
        <v>62</v>
      </c>
      <c r="C50" s="38">
        <v>1555</v>
      </c>
      <c r="D50" s="39">
        <v>121</v>
      </c>
      <c r="E50" s="40">
        <v>7.7813999999999997</v>
      </c>
      <c r="F50" s="39">
        <v>1434</v>
      </c>
      <c r="G50" s="40">
        <v>92.218999999999994</v>
      </c>
      <c r="H50" s="39">
        <v>5</v>
      </c>
      <c r="I50" s="41">
        <v>0.34870000000000001</v>
      </c>
      <c r="J50" s="43">
        <v>5</v>
      </c>
      <c r="K50" s="41">
        <v>0.34867999999999999</v>
      </c>
      <c r="L50" s="43">
        <v>45</v>
      </c>
      <c r="M50" s="41">
        <v>3.1381000000000001</v>
      </c>
      <c r="N50" s="42">
        <v>698</v>
      </c>
      <c r="O50" s="41">
        <v>48.674999999999997</v>
      </c>
      <c r="P50" s="47">
        <v>662</v>
      </c>
      <c r="Q50" s="41">
        <v>46.164999999999999</v>
      </c>
      <c r="R50" s="42">
        <v>0</v>
      </c>
      <c r="S50" s="41">
        <v>0</v>
      </c>
      <c r="T50" s="47">
        <v>19</v>
      </c>
      <c r="U50" s="40">
        <v>1.325</v>
      </c>
      <c r="V50" s="82">
        <v>31</v>
      </c>
      <c r="W50" s="45">
        <v>1.9936</v>
      </c>
      <c r="X50" s="24">
        <v>1818</v>
      </c>
      <c r="Y50" s="25">
        <v>100</v>
      </c>
    </row>
    <row r="51" spans="1:25" s="23" customFormat="1" ht="15" customHeight="1" x14ac:dyDescent="0.2">
      <c r="A51" s="21" t="s">
        <v>19</v>
      </c>
      <c r="B51" s="72" t="s">
        <v>63</v>
      </c>
      <c r="C51" s="61">
        <v>3166</v>
      </c>
      <c r="D51" s="62">
        <v>789</v>
      </c>
      <c r="E51" s="67">
        <v>24.920999999999999</v>
      </c>
      <c r="F51" s="62">
        <v>2377</v>
      </c>
      <c r="G51" s="67">
        <v>75.078999999999994</v>
      </c>
      <c r="H51" s="62">
        <v>9</v>
      </c>
      <c r="I51" s="63">
        <v>0.37859999999999999</v>
      </c>
      <c r="J51" s="64">
        <v>6</v>
      </c>
      <c r="K51" s="63">
        <v>0.25241999999999998</v>
      </c>
      <c r="L51" s="64">
        <v>1245</v>
      </c>
      <c r="M51" s="63">
        <v>52.376899999999999</v>
      </c>
      <c r="N51" s="65">
        <v>571</v>
      </c>
      <c r="O51" s="63">
        <v>24.021999999999998</v>
      </c>
      <c r="P51" s="66">
        <v>507</v>
      </c>
      <c r="Q51" s="63">
        <v>21.329000000000001</v>
      </c>
      <c r="R51" s="65">
        <v>0</v>
      </c>
      <c r="S51" s="63">
        <v>0</v>
      </c>
      <c r="T51" s="66">
        <v>39</v>
      </c>
      <c r="U51" s="67">
        <v>1.6407</v>
      </c>
      <c r="V51" s="81">
        <v>265</v>
      </c>
      <c r="W51" s="69">
        <v>8.3702000000000005</v>
      </c>
      <c r="X51" s="70">
        <v>8616</v>
      </c>
      <c r="Y51" s="71">
        <v>100</v>
      </c>
    </row>
    <row r="52" spans="1:25" s="23" customFormat="1" ht="15" customHeight="1" x14ac:dyDescent="0.2">
      <c r="A52" s="21" t="s">
        <v>19</v>
      </c>
      <c r="B52" s="59" t="s">
        <v>64</v>
      </c>
      <c r="C52" s="38">
        <v>79</v>
      </c>
      <c r="D52" s="46">
        <v>1</v>
      </c>
      <c r="E52" s="40">
        <v>1.2658</v>
      </c>
      <c r="F52" s="39">
        <v>78</v>
      </c>
      <c r="G52" s="40">
        <v>98.733999999999995</v>
      </c>
      <c r="H52" s="39">
        <v>3</v>
      </c>
      <c r="I52" s="41">
        <v>3.8462000000000001</v>
      </c>
      <c r="J52" s="42">
        <v>1</v>
      </c>
      <c r="K52" s="41">
        <v>1.2820499999999999</v>
      </c>
      <c r="L52" s="43">
        <v>18</v>
      </c>
      <c r="M52" s="41">
        <v>23.076899999999998</v>
      </c>
      <c r="N52" s="42">
        <v>4</v>
      </c>
      <c r="O52" s="41">
        <v>5.1280000000000001</v>
      </c>
      <c r="P52" s="44">
        <v>51</v>
      </c>
      <c r="Q52" s="41">
        <v>65.385000000000005</v>
      </c>
      <c r="R52" s="42">
        <v>0</v>
      </c>
      <c r="S52" s="41">
        <v>0</v>
      </c>
      <c r="T52" s="44">
        <v>1</v>
      </c>
      <c r="U52" s="40">
        <v>1.2821</v>
      </c>
      <c r="V52" s="82">
        <v>11</v>
      </c>
      <c r="W52" s="45">
        <v>13.924099999999999</v>
      </c>
      <c r="X52" s="24">
        <v>1009</v>
      </c>
      <c r="Y52" s="25">
        <v>100</v>
      </c>
    </row>
    <row r="53" spans="1:25" s="23" customFormat="1" ht="15" customHeight="1" x14ac:dyDescent="0.2">
      <c r="A53" s="21" t="s">
        <v>19</v>
      </c>
      <c r="B53" s="72" t="s">
        <v>65</v>
      </c>
      <c r="C53" s="75">
        <v>33</v>
      </c>
      <c r="D53" s="74">
        <v>3</v>
      </c>
      <c r="E53" s="67">
        <v>9.0908999999999995</v>
      </c>
      <c r="F53" s="74">
        <v>30</v>
      </c>
      <c r="G53" s="67">
        <v>90.909000000000006</v>
      </c>
      <c r="H53" s="74">
        <v>0</v>
      </c>
      <c r="I53" s="63">
        <v>0</v>
      </c>
      <c r="J53" s="64">
        <v>1</v>
      </c>
      <c r="K53" s="63">
        <v>3.3333300000000001</v>
      </c>
      <c r="L53" s="65">
        <v>0</v>
      </c>
      <c r="M53" s="63">
        <v>0</v>
      </c>
      <c r="N53" s="65">
        <v>1</v>
      </c>
      <c r="O53" s="63">
        <v>3.3330000000000002</v>
      </c>
      <c r="P53" s="66">
        <v>28</v>
      </c>
      <c r="Q53" s="63">
        <v>93.332999999999998</v>
      </c>
      <c r="R53" s="65">
        <v>0</v>
      </c>
      <c r="S53" s="63">
        <v>0</v>
      </c>
      <c r="T53" s="66">
        <v>0</v>
      </c>
      <c r="U53" s="67">
        <v>0</v>
      </c>
      <c r="V53" s="81">
        <v>1</v>
      </c>
      <c r="W53" s="69">
        <v>3.0303</v>
      </c>
      <c r="X53" s="70">
        <v>306</v>
      </c>
      <c r="Y53" s="71">
        <v>100</v>
      </c>
    </row>
    <row r="54" spans="1:25" s="23" customFormat="1" ht="15" customHeight="1" x14ac:dyDescent="0.2">
      <c r="A54" s="21" t="s">
        <v>19</v>
      </c>
      <c r="B54" s="59" t="s">
        <v>66</v>
      </c>
      <c r="C54" s="38">
        <v>212</v>
      </c>
      <c r="D54" s="46">
        <v>17</v>
      </c>
      <c r="E54" s="40">
        <v>8.0189000000000004</v>
      </c>
      <c r="F54" s="39">
        <v>195</v>
      </c>
      <c r="G54" s="40">
        <v>91.980999999999995</v>
      </c>
      <c r="H54" s="39">
        <v>1</v>
      </c>
      <c r="I54" s="76">
        <v>0.51280000000000003</v>
      </c>
      <c r="J54" s="43">
        <v>0</v>
      </c>
      <c r="K54" s="41">
        <v>0</v>
      </c>
      <c r="L54" s="43">
        <v>10</v>
      </c>
      <c r="M54" s="41">
        <v>5.1281999999999996</v>
      </c>
      <c r="N54" s="43">
        <v>81</v>
      </c>
      <c r="O54" s="41">
        <v>41.537999999999997</v>
      </c>
      <c r="P54" s="47">
        <v>99</v>
      </c>
      <c r="Q54" s="41">
        <v>50.768999999999998</v>
      </c>
      <c r="R54" s="43">
        <v>0</v>
      </c>
      <c r="S54" s="41">
        <v>0</v>
      </c>
      <c r="T54" s="47">
        <v>4</v>
      </c>
      <c r="U54" s="40">
        <v>2.0512999999999999</v>
      </c>
      <c r="V54" s="82">
        <v>3</v>
      </c>
      <c r="W54" s="45">
        <v>1.4151</v>
      </c>
      <c r="X54" s="24">
        <v>1971</v>
      </c>
      <c r="Y54" s="25">
        <v>100</v>
      </c>
    </row>
    <row r="55" spans="1:25" s="23" customFormat="1" ht="15" customHeight="1" x14ac:dyDescent="0.2">
      <c r="A55" s="21" t="s">
        <v>19</v>
      </c>
      <c r="B55" s="72" t="s">
        <v>67</v>
      </c>
      <c r="C55" s="61">
        <v>1245</v>
      </c>
      <c r="D55" s="62">
        <v>192</v>
      </c>
      <c r="E55" s="67">
        <v>15.4217</v>
      </c>
      <c r="F55" s="62">
        <v>1053</v>
      </c>
      <c r="G55" s="67">
        <v>84.578000000000003</v>
      </c>
      <c r="H55" s="62">
        <v>21</v>
      </c>
      <c r="I55" s="63">
        <v>1.9943</v>
      </c>
      <c r="J55" s="65">
        <v>18</v>
      </c>
      <c r="K55" s="63">
        <v>1.7094</v>
      </c>
      <c r="L55" s="64">
        <v>195</v>
      </c>
      <c r="M55" s="63">
        <v>18.5185</v>
      </c>
      <c r="N55" s="64">
        <v>59</v>
      </c>
      <c r="O55" s="63">
        <v>5.6029999999999998</v>
      </c>
      <c r="P55" s="73">
        <v>669</v>
      </c>
      <c r="Q55" s="63">
        <v>63.533000000000001</v>
      </c>
      <c r="R55" s="64">
        <v>4</v>
      </c>
      <c r="S55" s="63">
        <v>0.37990000000000002</v>
      </c>
      <c r="T55" s="73">
        <v>87</v>
      </c>
      <c r="U55" s="67">
        <v>8.2621000000000002</v>
      </c>
      <c r="V55" s="81">
        <v>61</v>
      </c>
      <c r="W55" s="69">
        <v>4.8996000000000004</v>
      </c>
      <c r="X55" s="70">
        <v>2305</v>
      </c>
      <c r="Y55" s="71">
        <v>100</v>
      </c>
    </row>
    <row r="56" spans="1:25" s="23" customFormat="1" ht="15" customHeight="1" x14ac:dyDescent="0.2">
      <c r="A56" s="21" t="s">
        <v>19</v>
      </c>
      <c r="B56" s="59" t="s">
        <v>68</v>
      </c>
      <c r="C56" s="38">
        <v>159</v>
      </c>
      <c r="D56" s="39">
        <v>12</v>
      </c>
      <c r="E56" s="40">
        <v>7.5472000000000001</v>
      </c>
      <c r="F56" s="46">
        <v>147</v>
      </c>
      <c r="G56" s="40">
        <v>92.453000000000003</v>
      </c>
      <c r="H56" s="46">
        <v>0</v>
      </c>
      <c r="I56" s="41">
        <v>0</v>
      </c>
      <c r="J56" s="42">
        <v>0</v>
      </c>
      <c r="K56" s="41">
        <v>0</v>
      </c>
      <c r="L56" s="43">
        <v>1</v>
      </c>
      <c r="M56" s="41">
        <v>0.68030000000000002</v>
      </c>
      <c r="N56" s="42">
        <v>12</v>
      </c>
      <c r="O56" s="41">
        <v>8.1630000000000003</v>
      </c>
      <c r="P56" s="44">
        <v>129</v>
      </c>
      <c r="Q56" s="41">
        <v>87.754999999999995</v>
      </c>
      <c r="R56" s="42">
        <v>0</v>
      </c>
      <c r="S56" s="41">
        <v>0</v>
      </c>
      <c r="T56" s="44">
        <v>5</v>
      </c>
      <c r="U56" s="40">
        <v>3.4014000000000002</v>
      </c>
      <c r="V56" s="82">
        <v>0</v>
      </c>
      <c r="W56" s="45">
        <v>0</v>
      </c>
      <c r="X56" s="24">
        <v>720</v>
      </c>
      <c r="Y56" s="25">
        <v>100</v>
      </c>
    </row>
    <row r="57" spans="1:25" s="23" customFormat="1" ht="15" customHeight="1" x14ac:dyDescent="0.2">
      <c r="A57" s="21" t="s">
        <v>19</v>
      </c>
      <c r="B57" s="72" t="s">
        <v>69</v>
      </c>
      <c r="C57" s="61">
        <v>199</v>
      </c>
      <c r="D57" s="62">
        <v>5</v>
      </c>
      <c r="E57" s="67">
        <v>2.5125999999999999</v>
      </c>
      <c r="F57" s="74">
        <v>194</v>
      </c>
      <c r="G57" s="67">
        <v>97.486999999999995</v>
      </c>
      <c r="H57" s="74">
        <v>0</v>
      </c>
      <c r="I57" s="63">
        <v>0</v>
      </c>
      <c r="J57" s="64">
        <v>2</v>
      </c>
      <c r="K57" s="63">
        <v>1.0309299999999999</v>
      </c>
      <c r="L57" s="64">
        <v>39</v>
      </c>
      <c r="M57" s="63">
        <v>20.103100000000001</v>
      </c>
      <c r="N57" s="64">
        <v>66</v>
      </c>
      <c r="O57" s="63">
        <v>34.021000000000001</v>
      </c>
      <c r="P57" s="73">
        <v>81</v>
      </c>
      <c r="Q57" s="63">
        <v>41.753</v>
      </c>
      <c r="R57" s="64">
        <v>0</v>
      </c>
      <c r="S57" s="63">
        <v>0</v>
      </c>
      <c r="T57" s="73">
        <v>6</v>
      </c>
      <c r="U57" s="67">
        <v>3.0928</v>
      </c>
      <c r="V57" s="81">
        <v>13</v>
      </c>
      <c r="W57" s="69">
        <v>6.5327000000000002</v>
      </c>
      <c r="X57" s="70">
        <v>2232</v>
      </c>
      <c r="Y57" s="71">
        <v>100</v>
      </c>
    </row>
    <row r="58" spans="1:25" s="23" customFormat="1" ht="15" customHeight="1" thickBot="1" x14ac:dyDescent="0.25">
      <c r="A58" s="21" t="s">
        <v>19</v>
      </c>
      <c r="B58" s="77" t="s">
        <v>70</v>
      </c>
      <c r="C58" s="49">
        <v>7</v>
      </c>
      <c r="D58" s="52">
        <v>0</v>
      </c>
      <c r="E58" s="51">
        <v>0</v>
      </c>
      <c r="F58" s="50">
        <v>7</v>
      </c>
      <c r="G58" s="51">
        <v>100</v>
      </c>
      <c r="H58" s="50">
        <v>0</v>
      </c>
      <c r="I58" s="53">
        <v>0</v>
      </c>
      <c r="J58" s="54">
        <v>0</v>
      </c>
      <c r="K58" s="53">
        <v>0</v>
      </c>
      <c r="L58" s="54">
        <v>1</v>
      </c>
      <c r="M58" s="53">
        <v>14.2857</v>
      </c>
      <c r="N58" s="54">
        <v>0</v>
      </c>
      <c r="O58" s="53">
        <v>0</v>
      </c>
      <c r="P58" s="78">
        <v>6</v>
      </c>
      <c r="Q58" s="53">
        <v>85.713999999999999</v>
      </c>
      <c r="R58" s="54">
        <v>0</v>
      </c>
      <c r="S58" s="53">
        <v>0</v>
      </c>
      <c r="T58" s="78">
        <v>0</v>
      </c>
      <c r="U58" s="51">
        <v>0</v>
      </c>
      <c r="V58" s="83">
        <v>0</v>
      </c>
      <c r="W58" s="55">
        <v>0</v>
      </c>
      <c r="X58" s="26">
        <v>365</v>
      </c>
      <c r="Y58" s="27">
        <v>100</v>
      </c>
    </row>
    <row r="59" spans="1:25" s="23" customFormat="1" ht="15" customHeight="1" x14ac:dyDescent="0.2">
      <c r="A59" s="21"/>
      <c r="B59" s="28"/>
      <c r="C59" s="29"/>
      <c r="D59" s="29"/>
      <c r="E59" s="29"/>
      <c r="F59" s="29"/>
      <c r="G59" s="29"/>
      <c r="H59" s="29"/>
      <c r="I59" s="29"/>
      <c r="J59" s="29"/>
      <c r="K59" s="29"/>
      <c r="L59" s="29"/>
      <c r="M59" s="29"/>
      <c r="N59" s="29"/>
      <c r="O59" s="29"/>
      <c r="P59" s="29"/>
      <c r="Q59" s="29"/>
      <c r="R59" s="29"/>
      <c r="S59" s="29"/>
      <c r="T59" s="29"/>
      <c r="U59" s="29"/>
      <c r="V59" s="84"/>
      <c r="W59" s="22"/>
      <c r="X59" s="29"/>
      <c r="Y59" s="29"/>
    </row>
    <row r="60" spans="1:25" s="23" customFormat="1" ht="15" customHeight="1" x14ac:dyDescent="0.2">
      <c r="A60" s="21"/>
      <c r="B60" s="28" t="s">
        <v>78</v>
      </c>
      <c r="C60" s="30"/>
      <c r="D60" s="30"/>
      <c r="E60" s="30"/>
      <c r="F60" s="30"/>
      <c r="G60" s="30"/>
      <c r="H60" s="29"/>
      <c r="I60" s="29"/>
      <c r="J60" s="29"/>
      <c r="K60" s="29"/>
      <c r="L60" s="29"/>
      <c r="M60" s="29"/>
      <c r="N60" s="29"/>
      <c r="O60" s="29"/>
      <c r="P60" s="29"/>
      <c r="Q60" s="29"/>
      <c r="R60" s="29"/>
      <c r="S60" s="29"/>
      <c r="T60" s="29"/>
      <c r="U60" s="29"/>
      <c r="V60" s="84"/>
      <c r="W60" s="30"/>
      <c r="X60" s="29"/>
      <c r="Y60" s="29"/>
    </row>
    <row r="61" spans="1:25" s="23" customFormat="1" ht="15" customHeight="1" x14ac:dyDescent="0.2">
      <c r="A61" s="21"/>
      <c r="B61" s="31" t="s">
        <v>77</v>
      </c>
      <c r="C61" s="30"/>
      <c r="D61" s="30"/>
      <c r="E61" s="30"/>
      <c r="F61" s="30"/>
      <c r="G61" s="30"/>
      <c r="H61" s="29"/>
      <c r="I61" s="29"/>
      <c r="J61" s="29"/>
      <c r="K61" s="29"/>
      <c r="L61" s="29"/>
      <c r="M61" s="29"/>
      <c r="N61" s="29"/>
      <c r="O61" s="29"/>
      <c r="P61" s="29"/>
      <c r="Q61" s="29"/>
      <c r="R61" s="29"/>
      <c r="S61" s="29"/>
      <c r="T61" s="29"/>
      <c r="U61" s="29"/>
      <c r="V61" s="84"/>
      <c r="W61" s="30"/>
      <c r="X61" s="29"/>
      <c r="Y61" s="29"/>
    </row>
    <row r="62" spans="1:25" s="23" customFormat="1" ht="15" customHeight="1" x14ac:dyDescent="0.2">
      <c r="A62" s="21"/>
      <c r="B62" s="31" t="s">
        <v>76</v>
      </c>
      <c r="C62" s="30"/>
      <c r="D62" s="30"/>
      <c r="E62" s="30"/>
      <c r="F62" s="30"/>
      <c r="G62" s="30"/>
      <c r="H62" s="29"/>
      <c r="I62" s="29"/>
      <c r="J62" s="29"/>
      <c r="K62" s="29"/>
      <c r="L62" s="29"/>
      <c r="M62" s="29"/>
      <c r="N62" s="29"/>
      <c r="O62" s="29"/>
      <c r="P62" s="29"/>
      <c r="Q62" s="29"/>
      <c r="R62" s="29"/>
      <c r="S62" s="29"/>
      <c r="T62" s="29"/>
      <c r="U62" s="29"/>
      <c r="V62" s="84"/>
      <c r="W62" s="30"/>
      <c r="X62" s="29"/>
      <c r="Y62" s="29"/>
    </row>
    <row r="63" spans="1:25" s="23" customFormat="1" ht="15" customHeight="1" x14ac:dyDescent="0.2">
      <c r="A63" s="21"/>
      <c r="B63" s="31" t="str">
        <f>CONCATENATE("NOTE: Table reads (for US Totals):  Of all ", C68," public school male students with disabilities who received ", LOWER(A7), ", ",D68," (",TEXT(E7,"0.0"),"%) were served solely under Section 504 and ", F68," (",TEXT(G7,"0.0"),"%) were served under IDEA.")</f>
        <v>NOTE: Table reads (for US Totals):  Of all 20,019 public school male students with disabilities who received expulsions with and without educational services, 2,382 (11.9%) were served solely under Section 504 and 17,637 (88.1%) were served under IDEA.</v>
      </c>
      <c r="C63" s="30"/>
      <c r="D63" s="30"/>
      <c r="E63" s="30"/>
      <c r="F63" s="30"/>
      <c r="G63" s="30"/>
      <c r="H63" s="29"/>
      <c r="I63" s="29"/>
      <c r="J63" s="29"/>
      <c r="K63" s="29"/>
      <c r="L63" s="29"/>
      <c r="M63" s="29"/>
      <c r="N63" s="29"/>
      <c r="O63" s="29"/>
      <c r="P63" s="29"/>
      <c r="Q63" s="29"/>
      <c r="R63" s="29"/>
      <c r="S63" s="29"/>
      <c r="T63" s="29"/>
      <c r="U63" s="29"/>
      <c r="V63" s="84"/>
      <c r="W63" s="22"/>
      <c r="X63" s="29"/>
      <c r="Y63" s="29"/>
    </row>
    <row r="64" spans="1:25" s="23" customFormat="1" ht="15" customHeight="1" x14ac:dyDescent="0.2">
      <c r="A64" s="21"/>
      <c r="B64" s="31" t="str">
        <f>CONCATENATE("            Table reads (for US Race/Ethnicity):  Of all ",TEXT(F7,"#,##0")," public school male students with disabilities served under IDEA who received ",LOWER(A7), ", ",TEXT(H7,"#,##0")," (",TEXT(I7,"0.0"),"%) were American Indian or Alaska Native.")</f>
        <v xml:space="preserve">            Table reads (for US Race/Ethnicity):  Of all 17,637 public school male students with disabilities served under IDEA who received expulsions with and without educational services, 290 (1.6%) were American Indian or Alaska Native.</v>
      </c>
      <c r="C64" s="30"/>
      <c r="D64" s="30"/>
      <c r="E64" s="30"/>
      <c r="F64" s="30"/>
      <c r="G64" s="30"/>
      <c r="H64" s="29"/>
      <c r="I64" s="29"/>
      <c r="J64" s="29"/>
      <c r="K64" s="29"/>
      <c r="L64" s="29"/>
      <c r="M64" s="29"/>
      <c r="N64" s="29"/>
      <c r="O64" s="29"/>
      <c r="P64" s="29"/>
      <c r="Q64" s="29"/>
      <c r="R64" s="29"/>
      <c r="S64" s="29"/>
      <c r="T64" s="29"/>
      <c r="U64" s="29"/>
      <c r="V64" s="84"/>
      <c r="W64" s="30"/>
      <c r="X64" s="29"/>
      <c r="Y64" s="29"/>
    </row>
    <row r="65" spans="1:26" s="23" customFormat="1" ht="15" customHeight="1" x14ac:dyDescent="0.2">
      <c r="A65" s="21"/>
      <c r="B65" s="115" t="s">
        <v>74</v>
      </c>
      <c r="C65" s="115"/>
      <c r="D65" s="115"/>
      <c r="E65" s="115"/>
      <c r="F65" s="115"/>
      <c r="G65" s="115"/>
      <c r="H65" s="115"/>
      <c r="I65" s="115"/>
      <c r="J65" s="115"/>
      <c r="K65" s="115"/>
      <c r="L65" s="115"/>
      <c r="M65" s="115"/>
      <c r="N65" s="115"/>
      <c r="O65" s="115"/>
      <c r="P65" s="115"/>
      <c r="Q65" s="115"/>
      <c r="R65" s="115"/>
      <c r="S65" s="115"/>
      <c r="T65" s="115"/>
      <c r="U65" s="115"/>
      <c r="V65" s="115"/>
      <c r="W65" s="115"/>
      <c r="X65" s="29"/>
      <c r="Y65" s="29"/>
    </row>
    <row r="66" spans="1:26" s="34" customFormat="1" ht="14.1" customHeight="1" x14ac:dyDescent="0.2">
      <c r="A66" s="37"/>
      <c r="B66" s="115" t="s">
        <v>75</v>
      </c>
      <c r="C66" s="115"/>
      <c r="D66" s="115"/>
      <c r="E66" s="115"/>
      <c r="F66" s="115"/>
      <c r="G66" s="115"/>
      <c r="H66" s="115"/>
      <c r="I66" s="115"/>
      <c r="J66" s="115"/>
      <c r="K66" s="115"/>
      <c r="L66" s="115"/>
      <c r="M66" s="115"/>
      <c r="N66" s="115"/>
      <c r="O66" s="115"/>
      <c r="P66" s="115"/>
      <c r="Q66" s="115"/>
      <c r="R66" s="115"/>
      <c r="S66" s="115"/>
      <c r="T66" s="115"/>
      <c r="U66" s="115"/>
      <c r="V66" s="115"/>
      <c r="W66" s="115"/>
      <c r="X66" s="33"/>
      <c r="Y66" s="32"/>
    </row>
    <row r="67" spans="1:26" ht="15" customHeight="1" x14ac:dyDescent="0.2"/>
    <row r="68" spans="1:26" x14ac:dyDescent="0.2">
      <c r="B68" s="56"/>
      <c r="C68" s="57" t="str">
        <f>IF(ISTEXT(C7),LEFT(C7,3),TEXT(C7,"#,##0"))</f>
        <v>20,019</v>
      </c>
      <c r="D68" s="57" t="str">
        <f>IF(ISTEXT(D7),LEFT(D7,3),TEXT(D7,"#,##0"))</f>
        <v>2,382</v>
      </c>
      <c r="E68" s="57"/>
      <c r="F68" s="57" t="str">
        <f>IF(ISTEXT(F7),LEFT(F7,3),TEXT(F7,"#,##0"))</f>
        <v>17,637</v>
      </c>
      <c r="G68" s="57"/>
      <c r="H68" s="57" t="str">
        <f>IF(ISTEXT(H7),LEFT(H7,3),TEXT(H7,"#,##0"))</f>
        <v>290</v>
      </c>
      <c r="I68" s="4"/>
      <c r="J68" s="4"/>
      <c r="K68" s="4"/>
      <c r="L68" s="4"/>
      <c r="M68" s="4"/>
      <c r="N68" s="4"/>
      <c r="O68" s="4"/>
      <c r="P68" s="4"/>
      <c r="Q68" s="4"/>
      <c r="R68" s="4"/>
      <c r="S68" s="4"/>
      <c r="T68" s="4"/>
      <c r="U68" s="4"/>
      <c r="V68" s="85"/>
      <c r="W68" s="58"/>
    </row>
    <row r="69" spans="1:26" s="36" customFormat="1" ht="15" customHeight="1" x14ac:dyDescent="0.2">
      <c r="B69" s="5"/>
      <c r="C69" s="5"/>
      <c r="D69" s="5"/>
      <c r="E69" s="5"/>
      <c r="F69" s="5"/>
      <c r="G69" s="5"/>
      <c r="H69" s="5"/>
      <c r="I69" s="5"/>
      <c r="J69" s="5"/>
      <c r="K69" s="5"/>
      <c r="L69" s="5"/>
      <c r="M69" s="5"/>
      <c r="N69" s="5"/>
      <c r="O69" s="5"/>
      <c r="P69" s="5"/>
      <c r="Q69" s="5"/>
      <c r="R69" s="5"/>
      <c r="S69" s="5"/>
      <c r="T69" s="5"/>
      <c r="U69" s="5"/>
      <c r="V69" s="86"/>
      <c r="X69" s="4"/>
      <c r="Y69" s="4"/>
      <c r="Z69" s="58"/>
    </row>
  </sheetData>
  <mergeCells count="18">
    <mergeCell ref="B2:W2"/>
    <mergeCell ref="B4:B5"/>
    <mergeCell ref="C4:C5"/>
    <mergeCell ref="D4:E5"/>
    <mergeCell ref="F4:G5"/>
    <mergeCell ref="H4:U4"/>
    <mergeCell ref="V4:W5"/>
    <mergeCell ref="T5:U5"/>
    <mergeCell ref="B65:W65"/>
    <mergeCell ref="B66:W66"/>
    <mergeCell ref="X4:X5"/>
    <mergeCell ref="Y4:Y5"/>
    <mergeCell ref="H5:I5"/>
    <mergeCell ref="J5:K5"/>
    <mergeCell ref="L5:M5"/>
    <mergeCell ref="N5:O5"/>
    <mergeCell ref="P5:Q5"/>
    <mergeCell ref="R5:S5"/>
  </mergeCells>
  <pageMargins left="0.7" right="0.7" top="0.75" bottom="0.75" header="0.3" footer="0.3"/>
  <pageSetup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4.25" x14ac:dyDescent="0.2"/>
  <cols>
    <col min="1" max="1" width="2.85546875" style="35" customWidth="1"/>
    <col min="2" max="2" width="19" style="5" customWidth="1"/>
    <col min="3" max="21" width="13.140625" style="5" customWidth="1"/>
    <col min="22" max="22" width="13.140625" style="86" customWidth="1"/>
    <col min="23" max="23" width="13.140625" style="36" customWidth="1"/>
    <col min="24" max="25" width="13.140625" style="5" customWidth="1"/>
    <col min="26" max="16384" width="10.140625" style="37"/>
  </cols>
  <sheetData>
    <row r="1" spans="1:25" s="5" customFormat="1" ht="15" customHeight="1" x14ac:dyDescent="0.2">
      <c r="A1" s="1"/>
      <c r="B1" s="2"/>
      <c r="C1" s="3"/>
      <c r="D1" s="3"/>
      <c r="E1" s="3"/>
      <c r="F1" s="3"/>
      <c r="G1" s="3"/>
      <c r="H1" s="3"/>
      <c r="I1" s="3"/>
      <c r="J1" s="3"/>
      <c r="K1" s="3"/>
      <c r="L1" s="3"/>
      <c r="M1" s="3"/>
      <c r="N1" s="3"/>
      <c r="O1" s="3"/>
      <c r="P1" s="3"/>
      <c r="Q1" s="3"/>
      <c r="R1" s="3"/>
      <c r="S1" s="3"/>
      <c r="T1" s="3"/>
      <c r="U1" s="3"/>
      <c r="V1" s="79"/>
      <c r="W1" s="4"/>
      <c r="X1" s="3"/>
      <c r="Y1" s="3"/>
    </row>
    <row r="2" spans="1:25" s="7" customFormat="1" ht="15" customHeight="1" x14ac:dyDescent="0.25">
      <c r="A2" s="6"/>
      <c r="B2" s="94" t="str">
        <f>CONCATENATE("Number and percentage of public school female students with disabilities receiving ",LOWER(A7), " by disability status, race/ethnicity, and English proficiency, by state: School Year 2015-16")</f>
        <v>Number and percentage of public school female students with disabilities receiving expulsions with and without educational services by disability status, race/ethnicity, and English proficiency, by state: School Year 2015-16</v>
      </c>
      <c r="C2" s="94"/>
      <c r="D2" s="94"/>
      <c r="E2" s="94"/>
      <c r="F2" s="94"/>
      <c r="G2" s="94"/>
      <c r="H2" s="94"/>
      <c r="I2" s="94"/>
      <c r="J2" s="94"/>
      <c r="K2" s="94"/>
      <c r="L2" s="94"/>
      <c r="M2" s="94"/>
      <c r="N2" s="94"/>
      <c r="O2" s="94"/>
      <c r="P2" s="94"/>
      <c r="Q2" s="94"/>
      <c r="R2" s="94"/>
      <c r="S2" s="94"/>
      <c r="T2" s="94"/>
      <c r="U2" s="94"/>
      <c r="V2" s="94"/>
      <c r="W2" s="94"/>
    </row>
    <row r="3" spans="1:25" s="5" customFormat="1" ht="15" customHeight="1" thickBot="1" x14ac:dyDescent="0.3">
      <c r="A3" s="1"/>
      <c r="B3" s="8"/>
      <c r="C3" s="9"/>
      <c r="D3" s="9"/>
      <c r="E3" s="9"/>
      <c r="F3" s="9"/>
      <c r="G3" s="9"/>
      <c r="H3" s="9"/>
      <c r="I3" s="9"/>
      <c r="J3" s="9"/>
      <c r="K3" s="9"/>
      <c r="L3" s="9"/>
      <c r="M3" s="9"/>
      <c r="N3" s="9"/>
      <c r="O3" s="9"/>
      <c r="P3" s="9"/>
      <c r="Q3" s="9"/>
      <c r="R3" s="9"/>
      <c r="S3" s="9"/>
      <c r="T3" s="9"/>
      <c r="U3" s="9"/>
      <c r="V3" s="80"/>
      <c r="W3" s="4"/>
      <c r="X3" s="9"/>
      <c r="Y3" s="9"/>
    </row>
    <row r="4" spans="1:25" s="11" customFormat="1" ht="24.95" customHeight="1" x14ac:dyDescent="0.2">
      <c r="A4" s="10"/>
      <c r="B4" s="97" t="s">
        <v>0</v>
      </c>
      <c r="C4" s="99" t="s">
        <v>81</v>
      </c>
      <c r="D4" s="101" t="s">
        <v>3</v>
      </c>
      <c r="E4" s="102"/>
      <c r="F4" s="101" t="s">
        <v>2</v>
      </c>
      <c r="G4" s="102"/>
      <c r="H4" s="112" t="s">
        <v>80</v>
      </c>
      <c r="I4" s="113"/>
      <c r="J4" s="113"/>
      <c r="K4" s="113"/>
      <c r="L4" s="113"/>
      <c r="M4" s="113"/>
      <c r="N4" s="113"/>
      <c r="O4" s="113"/>
      <c r="P4" s="113"/>
      <c r="Q4" s="113"/>
      <c r="R4" s="113"/>
      <c r="S4" s="113"/>
      <c r="T4" s="113"/>
      <c r="U4" s="114"/>
      <c r="V4" s="101" t="s">
        <v>79</v>
      </c>
      <c r="W4" s="102"/>
      <c r="X4" s="95" t="s">
        <v>5</v>
      </c>
      <c r="Y4" s="105" t="s">
        <v>6</v>
      </c>
    </row>
    <row r="5" spans="1:25" s="11" customFormat="1" ht="24.95" customHeight="1" x14ac:dyDescent="0.2">
      <c r="A5" s="10"/>
      <c r="B5" s="98"/>
      <c r="C5" s="100"/>
      <c r="D5" s="103"/>
      <c r="E5" s="104"/>
      <c r="F5" s="103"/>
      <c r="G5" s="104"/>
      <c r="H5" s="107" t="s">
        <v>7</v>
      </c>
      <c r="I5" s="108"/>
      <c r="J5" s="109" t="s">
        <v>8</v>
      </c>
      <c r="K5" s="108"/>
      <c r="L5" s="110" t="s">
        <v>9</v>
      </c>
      <c r="M5" s="108"/>
      <c r="N5" s="110" t="s">
        <v>10</v>
      </c>
      <c r="O5" s="108"/>
      <c r="P5" s="110" t="s">
        <v>11</v>
      </c>
      <c r="Q5" s="108"/>
      <c r="R5" s="110" t="s">
        <v>12</v>
      </c>
      <c r="S5" s="108"/>
      <c r="T5" s="110" t="s">
        <v>13</v>
      </c>
      <c r="U5" s="111"/>
      <c r="V5" s="103"/>
      <c r="W5" s="104"/>
      <c r="X5" s="96"/>
      <c r="Y5" s="106"/>
    </row>
    <row r="6" spans="1:25" s="11" customFormat="1" ht="15" customHeight="1" thickBot="1" x14ac:dyDescent="0.25">
      <c r="A6" s="10"/>
      <c r="B6" s="12"/>
      <c r="C6" s="13"/>
      <c r="D6" s="14" t="s">
        <v>14</v>
      </c>
      <c r="E6" s="15" t="s">
        <v>16</v>
      </c>
      <c r="F6" s="14" t="s">
        <v>14</v>
      </c>
      <c r="G6" s="15" t="s">
        <v>16</v>
      </c>
      <c r="H6" s="14" t="s">
        <v>14</v>
      </c>
      <c r="I6" s="16" t="s">
        <v>15</v>
      </c>
      <c r="J6" s="17" t="s">
        <v>14</v>
      </c>
      <c r="K6" s="16" t="s">
        <v>15</v>
      </c>
      <c r="L6" s="17" t="s">
        <v>14</v>
      </c>
      <c r="M6" s="16" t="s">
        <v>15</v>
      </c>
      <c r="N6" s="17" t="s">
        <v>14</v>
      </c>
      <c r="O6" s="16" t="s">
        <v>15</v>
      </c>
      <c r="P6" s="17" t="s">
        <v>14</v>
      </c>
      <c r="Q6" s="16" t="s">
        <v>15</v>
      </c>
      <c r="R6" s="17" t="s">
        <v>14</v>
      </c>
      <c r="S6" s="16" t="s">
        <v>15</v>
      </c>
      <c r="T6" s="17" t="s">
        <v>14</v>
      </c>
      <c r="U6" s="18" t="s">
        <v>15</v>
      </c>
      <c r="V6" s="17" t="s">
        <v>14</v>
      </c>
      <c r="W6" s="15" t="s">
        <v>16</v>
      </c>
      <c r="X6" s="19"/>
      <c r="Y6" s="20"/>
    </row>
    <row r="7" spans="1:25" s="23" customFormat="1" ht="15" customHeight="1" x14ac:dyDescent="0.2">
      <c r="A7" s="21" t="s">
        <v>17</v>
      </c>
      <c r="B7" s="60" t="s">
        <v>18</v>
      </c>
      <c r="C7" s="61">
        <v>4879</v>
      </c>
      <c r="D7" s="62">
        <v>667</v>
      </c>
      <c r="E7" s="67">
        <v>13.6708</v>
      </c>
      <c r="F7" s="68">
        <v>4212</v>
      </c>
      <c r="G7" s="67">
        <v>86.328999999999994</v>
      </c>
      <c r="H7" s="68">
        <v>88</v>
      </c>
      <c r="I7" s="63">
        <v>2.0893000000000002</v>
      </c>
      <c r="J7" s="64">
        <v>26</v>
      </c>
      <c r="K7" s="63">
        <v>0.61728000000000005</v>
      </c>
      <c r="L7" s="64">
        <v>825</v>
      </c>
      <c r="M7" s="63">
        <v>19.5869</v>
      </c>
      <c r="N7" s="65">
        <v>1519</v>
      </c>
      <c r="O7" s="63">
        <v>36.064</v>
      </c>
      <c r="P7" s="66">
        <v>1585</v>
      </c>
      <c r="Q7" s="63">
        <v>37.631</v>
      </c>
      <c r="R7" s="65">
        <v>8</v>
      </c>
      <c r="S7" s="63">
        <v>0.19</v>
      </c>
      <c r="T7" s="66">
        <v>161</v>
      </c>
      <c r="U7" s="67">
        <v>3.8224</v>
      </c>
      <c r="V7" s="81">
        <v>258</v>
      </c>
      <c r="W7" s="69">
        <v>5.2880000000000003</v>
      </c>
      <c r="X7" s="70">
        <v>96360</v>
      </c>
      <c r="Y7" s="71">
        <v>99.998000000000005</v>
      </c>
    </row>
    <row r="8" spans="1:25" s="23" customFormat="1" ht="15" customHeight="1" x14ac:dyDescent="0.2">
      <c r="A8" s="21" t="s">
        <v>19</v>
      </c>
      <c r="B8" s="59" t="s">
        <v>20</v>
      </c>
      <c r="C8" s="38">
        <v>120</v>
      </c>
      <c r="D8" s="39">
        <v>9</v>
      </c>
      <c r="E8" s="40">
        <v>7.5</v>
      </c>
      <c r="F8" s="39">
        <v>111</v>
      </c>
      <c r="G8" s="40">
        <v>92.5</v>
      </c>
      <c r="H8" s="39">
        <v>1</v>
      </c>
      <c r="I8" s="41">
        <v>0.90090000000000003</v>
      </c>
      <c r="J8" s="43">
        <v>0</v>
      </c>
      <c r="K8" s="41">
        <v>0</v>
      </c>
      <c r="L8" s="43">
        <v>0</v>
      </c>
      <c r="M8" s="41">
        <v>0</v>
      </c>
      <c r="N8" s="43">
        <v>75</v>
      </c>
      <c r="O8" s="41">
        <v>67.567999999999998</v>
      </c>
      <c r="P8" s="47">
        <v>35</v>
      </c>
      <c r="Q8" s="41">
        <v>31.532</v>
      </c>
      <c r="R8" s="43">
        <v>0</v>
      </c>
      <c r="S8" s="41">
        <v>0</v>
      </c>
      <c r="T8" s="47">
        <v>0</v>
      </c>
      <c r="U8" s="40">
        <v>0</v>
      </c>
      <c r="V8" s="82">
        <v>1</v>
      </c>
      <c r="W8" s="45">
        <v>0.83330000000000004</v>
      </c>
      <c r="X8" s="24">
        <v>1400</v>
      </c>
      <c r="Y8" s="25">
        <v>100</v>
      </c>
    </row>
    <row r="9" spans="1:25" s="23" customFormat="1" ht="15" customHeight="1" x14ac:dyDescent="0.2">
      <c r="A9" s="21" t="s">
        <v>19</v>
      </c>
      <c r="B9" s="72" t="s">
        <v>21</v>
      </c>
      <c r="C9" s="61">
        <v>0</v>
      </c>
      <c r="D9" s="62">
        <v>0</v>
      </c>
      <c r="E9" s="67">
        <v>0</v>
      </c>
      <c r="F9" s="74">
        <v>0</v>
      </c>
      <c r="G9" s="67">
        <v>0</v>
      </c>
      <c r="H9" s="74">
        <v>0</v>
      </c>
      <c r="I9" s="63">
        <v>0</v>
      </c>
      <c r="J9" s="65">
        <v>0</v>
      </c>
      <c r="K9" s="63">
        <v>0</v>
      </c>
      <c r="L9" s="65">
        <v>0</v>
      </c>
      <c r="M9" s="63">
        <v>0</v>
      </c>
      <c r="N9" s="64">
        <v>0</v>
      </c>
      <c r="O9" s="63">
        <v>0</v>
      </c>
      <c r="P9" s="73">
        <v>0</v>
      </c>
      <c r="Q9" s="63">
        <v>0</v>
      </c>
      <c r="R9" s="64">
        <v>0</v>
      </c>
      <c r="S9" s="63">
        <v>0</v>
      </c>
      <c r="T9" s="73">
        <v>0</v>
      </c>
      <c r="U9" s="67">
        <v>0</v>
      </c>
      <c r="V9" s="81">
        <v>0</v>
      </c>
      <c r="W9" s="69">
        <v>0</v>
      </c>
      <c r="X9" s="70">
        <v>503</v>
      </c>
      <c r="Y9" s="71">
        <v>100</v>
      </c>
    </row>
    <row r="10" spans="1:25" s="23" customFormat="1" ht="15" customHeight="1" x14ac:dyDescent="0.2">
      <c r="A10" s="21" t="s">
        <v>19</v>
      </c>
      <c r="B10" s="59" t="s">
        <v>22</v>
      </c>
      <c r="C10" s="38">
        <v>10</v>
      </c>
      <c r="D10" s="46">
        <v>1</v>
      </c>
      <c r="E10" s="40">
        <v>10</v>
      </c>
      <c r="F10" s="46">
        <v>9</v>
      </c>
      <c r="G10" s="40">
        <v>90</v>
      </c>
      <c r="H10" s="46">
        <v>5</v>
      </c>
      <c r="I10" s="41">
        <v>55.555599999999998</v>
      </c>
      <c r="J10" s="43">
        <v>0</v>
      </c>
      <c r="K10" s="41">
        <v>0</v>
      </c>
      <c r="L10" s="42">
        <v>1</v>
      </c>
      <c r="M10" s="41">
        <v>11.1111</v>
      </c>
      <c r="N10" s="42">
        <v>0</v>
      </c>
      <c r="O10" s="41">
        <v>0</v>
      </c>
      <c r="P10" s="44">
        <v>3</v>
      </c>
      <c r="Q10" s="41">
        <v>33.332999999999998</v>
      </c>
      <c r="R10" s="42">
        <v>0</v>
      </c>
      <c r="S10" s="41">
        <v>0</v>
      </c>
      <c r="T10" s="44">
        <v>0</v>
      </c>
      <c r="U10" s="40">
        <v>0</v>
      </c>
      <c r="V10" s="82">
        <v>0</v>
      </c>
      <c r="W10" s="45">
        <v>0</v>
      </c>
      <c r="X10" s="24">
        <v>1977</v>
      </c>
      <c r="Y10" s="25">
        <v>100</v>
      </c>
    </row>
    <row r="11" spans="1:25" s="23" customFormat="1" ht="15" customHeight="1" x14ac:dyDescent="0.2">
      <c r="A11" s="21" t="s">
        <v>19</v>
      </c>
      <c r="B11" s="72" t="s">
        <v>23</v>
      </c>
      <c r="C11" s="61">
        <v>21</v>
      </c>
      <c r="D11" s="62">
        <v>1</v>
      </c>
      <c r="E11" s="67">
        <v>4.7618999999999998</v>
      </c>
      <c r="F11" s="74">
        <v>20</v>
      </c>
      <c r="G11" s="67">
        <v>95.238</v>
      </c>
      <c r="H11" s="74">
        <v>0</v>
      </c>
      <c r="I11" s="63">
        <v>0</v>
      </c>
      <c r="J11" s="64">
        <v>0</v>
      </c>
      <c r="K11" s="63">
        <v>0</v>
      </c>
      <c r="L11" s="64">
        <v>1</v>
      </c>
      <c r="M11" s="63">
        <v>5</v>
      </c>
      <c r="N11" s="64">
        <v>8</v>
      </c>
      <c r="O11" s="63">
        <v>40</v>
      </c>
      <c r="P11" s="73">
        <v>10</v>
      </c>
      <c r="Q11" s="63">
        <v>50</v>
      </c>
      <c r="R11" s="64">
        <v>0</v>
      </c>
      <c r="S11" s="63">
        <v>0</v>
      </c>
      <c r="T11" s="73">
        <v>1</v>
      </c>
      <c r="U11" s="67">
        <v>5</v>
      </c>
      <c r="V11" s="81">
        <v>1</v>
      </c>
      <c r="W11" s="69">
        <v>4.7618999999999998</v>
      </c>
      <c r="X11" s="70">
        <v>1092</v>
      </c>
      <c r="Y11" s="71">
        <v>100</v>
      </c>
    </row>
    <row r="12" spans="1:25" s="23" customFormat="1" ht="15" customHeight="1" x14ac:dyDescent="0.2">
      <c r="A12" s="21" t="s">
        <v>19</v>
      </c>
      <c r="B12" s="59" t="s">
        <v>24</v>
      </c>
      <c r="C12" s="38">
        <v>528</v>
      </c>
      <c r="D12" s="39">
        <v>21</v>
      </c>
      <c r="E12" s="40">
        <v>3.9773000000000001</v>
      </c>
      <c r="F12" s="46">
        <v>507</v>
      </c>
      <c r="G12" s="40">
        <v>96.022999999999996</v>
      </c>
      <c r="H12" s="46">
        <v>6</v>
      </c>
      <c r="I12" s="41">
        <v>1.1834</v>
      </c>
      <c r="J12" s="43">
        <v>11</v>
      </c>
      <c r="K12" s="41">
        <v>2.1696300000000002</v>
      </c>
      <c r="L12" s="43">
        <v>237</v>
      </c>
      <c r="M12" s="41">
        <v>46.745600000000003</v>
      </c>
      <c r="N12" s="42">
        <v>107</v>
      </c>
      <c r="O12" s="41">
        <v>21.105</v>
      </c>
      <c r="P12" s="47">
        <v>123</v>
      </c>
      <c r="Q12" s="41">
        <v>24.26</v>
      </c>
      <c r="R12" s="42">
        <v>2</v>
      </c>
      <c r="S12" s="41">
        <v>0.39400000000000002</v>
      </c>
      <c r="T12" s="47">
        <v>21</v>
      </c>
      <c r="U12" s="40">
        <v>4.1420000000000003</v>
      </c>
      <c r="V12" s="82">
        <v>101</v>
      </c>
      <c r="W12" s="45">
        <v>19.128799999999998</v>
      </c>
      <c r="X12" s="24">
        <v>10138</v>
      </c>
      <c r="Y12" s="25">
        <v>100</v>
      </c>
    </row>
    <row r="13" spans="1:25" s="23" customFormat="1" ht="15" customHeight="1" x14ac:dyDescent="0.2">
      <c r="A13" s="21" t="s">
        <v>19</v>
      </c>
      <c r="B13" s="72" t="s">
        <v>25</v>
      </c>
      <c r="C13" s="61">
        <v>29</v>
      </c>
      <c r="D13" s="62">
        <v>0</v>
      </c>
      <c r="E13" s="67">
        <v>0</v>
      </c>
      <c r="F13" s="62">
        <v>29</v>
      </c>
      <c r="G13" s="67">
        <v>100</v>
      </c>
      <c r="H13" s="62">
        <v>1</v>
      </c>
      <c r="I13" s="63">
        <v>3.4483000000000001</v>
      </c>
      <c r="J13" s="65">
        <v>0</v>
      </c>
      <c r="K13" s="63">
        <v>0</v>
      </c>
      <c r="L13" s="64">
        <v>5</v>
      </c>
      <c r="M13" s="63">
        <v>17.241399999999999</v>
      </c>
      <c r="N13" s="64">
        <v>4</v>
      </c>
      <c r="O13" s="63">
        <v>13.792999999999999</v>
      </c>
      <c r="P13" s="66">
        <v>16</v>
      </c>
      <c r="Q13" s="63">
        <v>55.171999999999997</v>
      </c>
      <c r="R13" s="64">
        <v>0</v>
      </c>
      <c r="S13" s="63">
        <v>0</v>
      </c>
      <c r="T13" s="66">
        <v>3</v>
      </c>
      <c r="U13" s="67">
        <v>10.344799999999999</v>
      </c>
      <c r="V13" s="81">
        <v>4</v>
      </c>
      <c r="W13" s="69">
        <v>13.793100000000001</v>
      </c>
      <c r="X13" s="70">
        <v>1868</v>
      </c>
      <c r="Y13" s="71">
        <v>100</v>
      </c>
    </row>
    <row r="14" spans="1:25" s="23" customFormat="1" ht="15" customHeight="1" x14ac:dyDescent="0.2">
      <c r="A14" s="21" t="s">
        <v>19</v>
      </c>
      <c r="B14" s="59" t="s">
        <v>26</v>
      </c>
      <c r="C14" s="48">
        <v>41</v>
      </c>
      <c r="D14" s="39">
        <v>11</v>
      </c>
      <c r="E14" s="40">
        <v>26.8293</v>
      </c>
      <c r="F14" s="46">
        <v>30</v>
      </c>
      <c r="G14" s="40">
        <v>73.171000000000006</v>
      </c>
      <c r="H14" s="46">
        <v>0</v>
      </c>
      <c r="I14" s="41">
        <v>0</v>
      </c>
      <c r="J14" s="42">
        <v>0</v>
      </c>
      <c r="K14" s="41">
        <v>0</v>
      </c>
      <c r="L14" s="42">
        <v>11</v>
      </c>
      <c r="M14" s="41">
        <v>36.666699999999999</v>
      </c>
      <c r="N14" s="43">
        <v>11</v>
      </c>
      <c r="O14" s="41">
        <v>36.667000000000002</v>
      </c>
      <c r="P14" s="44">
        <v>7</v>
      </c>
      <c r="Q14" s="41">
        <v>23.332999999999998</v>
      </c>
      <c r="R14" s="43">
        <v>0</v>
      </c>
      <c r="S14" s="41">
        <v>0</v>
      </c>
      <c r="T14" s="44">
        <v>1</v>
      </c>
      <c r="U14" s="40">
        <v>3.3332999999999999</v>
      </c>
      <c r="V14" s="82">
        <v>2</v>
      </c>
      <c r="W14" s="45">
        <v>4.8780000000000001</v>
      </c>
      <c r="X14" s="24">
        <v>1238</v>
      </c>
      <c r="Y14" s="25">
        <v>100</v>
      </c>
    </row>
    <row r="15" spans="1:25" s="23" customFormat="1" ht="15" customHeight="1" x14ac:dyDescent="0.2">
      <c r="A15" s="21" t="s">
        <v>19</v>
      </c>
      <c r="B15" s="72" t="s">
        <v>27</v>
      </c>
      <c r="C15" s="75">
        <v>7</v>
      </c>
      <c r="D15" s="62">
        <v>0</v>
      </c>
      <c r="E15" s="67">
        <v>0</v>
      </c>
      <c r="F15" s="74">
        <v>7</v>
      </c>
      <c r="G15" s="67">
        <v>100</v>
      </c>
      <c r="H15" s="74">
        <v>0</v>
      </c>
      <c r="I15" s="63">
        <v>0</v>
      </c>
      <c r="J15" s="65">
        <v>0</v>
      </c>
      <c r="K15" s="63">
        <v>0</v>
      </c>
      <c r="L15" s="64">
        <v>0</v>
      </c>
      <c r="M15" s="63">
        <v>0</v>
      </c>
      <c r="N15" s="65">
        <v>6</v>
      </c>
      <c r="O15" s="63">
        <v>85.713999999999999</v>
      </c>
      <c r="P15" s="66">
        <v>1</v>
      </c>
      <c r="Q15" s="63">
        <v>14.286</v>
      </c>
      <c r="R15" s="65">
        <v>0</v>
      </c>
      <c r="S15" s="63">
        <v>0</v>
      </c>
      <c r="T15" s="66">
        <v>0</v>
      </c>
      <c r="U15" s="67">
        <v>0</v>
      </c>
      <c r="V15" s="81">
        <v>0</v>
      </c>
      <c r="W15" s="69">
        <v>0</v>
      </c>
      <c r="X15" s="70">
        <v>235</v>
      </c>
      <c r="Y15" s="71">
        <v>100</v>
      </c>
    </row>
    <row r="16" spans="1:25" s="23" customFormat="1" ht="15" customHeight="1" x14ac:dyDescent="0.2">
      <c r="A16" s="21" t="s">
        <v>19</v>
      </c>
      <c r="B16" s="59" t="s">
        <v>28</v>
      </c>
      <c r="C16" s="48">
        <v>5</v>
      </c>
      <c r="D16" s="46">
        <v>0</v>
      </c>
      <c r="E16" s="40">
        <v>0</v>
      </c>
      <c r="F16" s="39">
        <v>5</v>
      </c>
      <c r="G16" s="40">
        <v>100</v>
      </c>
      <c r="H16" s="39">
        <v>0</v>
      </c>
      <c r="I16" s="41">
        <v>0</v>
      </c>
      <c r="J16" s="42">
        <v>0</v>
      </c>
      <c r="K16" s="41">
        <v>0</v>
      </c>
      <c r="L16" s="43">
        <v>0</v>
      </c>
      <c r="M16" s="41">
        <v>0</v>
      </c>
      <c r="N16" s="42">
        <v>5</v>
      </c>
      <c r="O16" s="41">
        <v>100</v>
      </c>
      <c r="P16" s="44">
        <v>0</v>
      </c>
      <c r="Q16" s="41">
        <v>0</v>
      </c>
      <c r="R16" s="42">
        <v>0</v>
      </c>
      <c r="S16" s="41">
        <v>0</v>
      </c>
      <c r="T16" s="44">
        <v>0</v>
      </c>
      <c r="U16" s="40">
        <v>0</v>
      </c>
      <c r="V16" s="82">
        <v>0</v>
      </c>
      <c r="W16" s="45">
        <v>0</v>
      </c>
      <c r="X16" s="24">
        <v>221</v>
      </c>
      <c r="Y16" s="25">
        <v>100</v>
      </c>
    </row>
    <row r="17" spans="1:25" s="23" customFormat="1" ht="15" customHeight="1" x14ac:dyDescent="0.2">
      <c r="A17" s="21" t="s">
        <v>19</v>
      </c>
      <c r="B17" s="72" t="s">
        <v>29</v>
      </c>
      <c r="C17" s="61">
        <v>18</v>
      </c>
      <c r="D17" s="62">
        <v>9</v>
      </c>
      <c r="E17" s="67">
        <v>50</v>
      </c>
      <c r="F17" s="62">
        <v>9</v>
      </c>
      <c r="G17" s="67">
        <v>50</v>
      </c>
      <c r="H17" s="62">
        <v>0</v>
      </c>
      <c r="I17" s="63">
        <v>0</v>
      </c>
      <c r="J17" s="65">
        <v>0</v>
      </c>
      <c r="K17" s="63">
        <v>0</v>
      </c>
      <c r="L17" s="65">
        <v>1</v>
      </c>
      <c r="M17" s="63">
        <v>11.1111</v>
      </c>
      <c r="N17" s="65">
        <v>2</v>
      </c>
      <c r="O17" s="63">
        <v>22.222000000000001</v>
      </c>
      <c r="P17" s="73">
        <v>6</v>
      </c>
      <c r="Q17" s="63">
        <v>66.667000000000002</v>
      </c>
      <c r="R17" s="65">
        <v>0</v>
      </c>
      <c r="S17" s="63">
        <v>0</v>
      </c>
      <c r="T17" s="73">
        <v>0</v>
      </c>
      <c r="U17" s="67">
        <v>0</v>
      </c>
      <c r="V17" s="81">
        <v>0</v>
      </c>
      <c r="W17" s="69">
        <v>0</v>
      </c>
      <c r="X17" s="70">
        <v>3952</v>
      </c>
      <c r="Y17" s="71">
        <v>100</v>
      </c>
    </row>
    <row r="18" spans="1:25" s="23" customFormat="1" ht="15" customHeight="1" x14ac:dyDescent="0.2">
      <c r="A18" s="21" t="s">
        <v>19</v>
      </c>
      <c r="B18" s="59" t="s">
        <v>30</v>
      </c>
      <c r="C18" s="38">
        <v>264</v>
      </c>
      <c r="D18" s="46">
        <v>21</v>
      </c>
      <c r="E18" s="40">
        <v>7.9545000000000003</v>
      </c>
      <c r="F18" s="46">
        <v>243</v>
      </c>
      <c r="G18" s="40">
        <v>92.045000000000002</v>
      </c>
      <c r="H18" s="46">
        <v>0</v>
      </c>
      <c r="I18" s="41">
        <v>0</v>
      </c>
      <c r="J18" s="43">
        <v>1</v>
      </c>
      <c r="K18" s="41">
        <v>0.41152</v>
      </c>
      <c r="L18" s="43">
        <v>20</v>
      </c>
      <c r="M18" s="41">
        <v>8.2304999999999993</v>
      </c>
      <c r="N18" s="43">
        <v>146</v>
      </c>
      <c r="O18" s="41">
        <v>60.082000000000001</v>
      </c>
      <c r="P18" s="44">
        <v>69</v>
      </c>
      <c r="Q18" s="41">
        <v>28.395</v>
      </c>
      <c r="R18" s="43">
        <v>0</v>
      </c>
      <c r="S18" s="41">
        <v>0</v>
      </c>
      <c r="T18" s="44">
        <v>7</v>
      </c>
      <c r="U18" s="40">
        <v>2.8807</v>
      </c>
      <c r="V18" s="82">
        <v>5</v>
      </c>
      <c r="W18" s="45">
        <v>1.8938999999999999</v>
      </c>
      <c r="X18" s="24">
        <v>2407</v>
      </c>
      <c r="Y18" s="25">
        <v>100</v>
      </c>
    </row>
    <row r="19" spans="1:25" s="23" customFormat="1" ht="15" customHeight="1" x14ac:dyDescent="0.2">
      <c r="A19" s="21" t="s">
        <v>19</v>
      </c>
      <c r="B19" s="72" t="s">
        <v>31</v>
      </c>
      <c r="C19" s="61">
        <v>2</v>
      </c>
      <c r="D19" s="62">
        <v>0</v>
      </c>
      <c r="E19" s="67">
        <v>0</v>
      </c>
      <c r="F19" s="62">
        <v>2</v>
      </c>
      <c r="G19" s="67">
        <v>100</v>
      </c>
      <c r="H19" s="62">
        <v>0</v>
      </c>
      <c r="I19" s="63">
        <v>0</v>
      </c>
      <c r="J19" s="64">
        <v>0</v>
      </c>
      <c r="K19" s="63">
        <v>0</v>
      </c>
      <c r="L19" s="64">
        <v>0</v>
      </c>
      <c r="M19" s="63">
        <v>0</v>
      </c>
      <c r="N19" s="64">
        <v>0</v>
      </c>
      <c r="O19" s="63">
        <v>0</v>
      </c>
      <c r="P19" s="66">
        <v>0</v>
      </c>
      <c r="Q19" s="63">
        <v>0</v>
      </c>
      <c r="R19" s="64">
        <v>2</v>
      </c>
      <c r="S19" s="63">
        <v>100</v>
      </c>
      <c r="T19" s="66">
        <v>0</v>
      </c>
      <c r="U19" s="67">
        <v>0</v>
      </c>
      <c r="V19" s="81">
        <v>0</v>
      </c>
      <c r="W19" s="69">
        <v>0</v>
      </c>
      <c r="X19" s="70">
        <v>290</v>
      </c>
      <c r="Y19" s="71">
        <v>100</v>
      </c>
    </row>
    <row r="20" spans="1:25" s="23" customFormat="1" ht="15" customHeight="1" x14ac:dyDescent="0.2">
      <c r="A20" s="21" t="s">
        <v>19</v>
      </c>
      <c r="B20" s="59" t="s">
        <v>32</v>
      </c>
      <c r="C20" s="48">
        <v>3</v>
      </c>
      <c r="D20" s="46">
        <v>0</v>
      </c>
      <c r="E20" s="40">
        <v>0</v>
      </c>
      <c r="F20" s="46">
        <v>3</v>
      </c>
      <c r="G20" s="40">
        <v>100</v>
      </c>
      <c r="H20" s="46">
        <v>0</v>
      </c>
      <c r="I20" s="41">
        <v>0</v>
      </c>
      <c r="J20" s="42">
        <v>0</v>
      </c>
      <c r="K20" s="41">
        <v>0</v>
      </c>
      <c r="L20" s="42">
        <v>1</v>
      </c>
      <c r="M20" s="41">
        <v>33.333300000000001</v>
      </c>
      <c r="N20" s="42">
        <v>0</v>
      </c>
      <c r="O20" s="41">
        <v>0</v>
      </c>
      <c r="P20" s="44">
        <v>2</v>
      </c>
      <c r="Q20" s="41">
        <v>66.667000000000002</v>
      </c>
      <c r="R20" s="42">
        <v>0</v>
      </c>
      <c r="S20" s="41">
        <v>0</v>
      </c>
      <c r="T20" s="44">
        <v>0</v>
      </c>
      <c r="U20" s="40">
        <v>0</v>
      </c>
      <c r="V20" s="82">
        <v>1</v>
      </c>
      <c r="W20" s="45">
        <v>33.333300000000001</v>
      </c>
      <c r="X20" s="24">
        <v>720</v>
      </c>
      <c r="Y20" s="25">
        <v>100</v>
      </c>
    </row>
    <row r="21" spans="1:25" s="23" customFormat="1" ht="15" customHeight="1" x14ac:dyDescent="0.2">
      <c r="A21" s="21" t="s">
        <v>19</v>
      </c>
      <c r="B21" s="72" t="s">
        <v>33</v>
      </c>
      <c r="C21" s="61">
        <v>153</v>
      </c>
      <c r="D21" s="74">
        <v>39</v>
      </c>
      <c r="E21" s="67">
        <v>25.490200000000002</v>
      </c>
      <c r="F21" s="62">
        <v>114</v>
      </c>
      <c r="G21" s="67">
        <v>74.510000000000005</v>
      </c>
      <c r="H21" s="62">
        <v>0</v>
      </c>
      <c r="I21" s="63">
        <v>0</v>
      </c>
      <c r="J21" s="64">
        <v>1</v>
      </c>
      <c r="K21" s="63">
        <v>0.87719000000000003</v>
      </c>
      <c r="L21" s="64">
        <v>15</v>
      </c>
      <c r="M21" s="63">
        <v>13.1579</v>
      </c>
      <c r="N21" s="64">
        <v>53</v>
      </c>
      <c r="O21" s="63">
        <v>46.491</v>
      </c>
      <c r="P21" s="73">
        <v>41</v>
      </c>
      <c r="Q21" s="63">
        <v>35.965000000000003</v>
      </c>
      <c r="R21" s="64">
        <v>0</v>
      </c>
      <c r="S21" s="63">
        <v>0</v>
      </c>
      <c r="T21" s="73">
        <v>4</v>
      </c>
      <c r="U21" s="67">
        <v>3.5087999999999999</v>
      </c>
      <c r="V21" s="81">
        <v>4</v>
      </c>
      <c r="W21" s="69">
        <v>2.6143999999999998</v>
      </c>
      <c r="X21" s="70">
        <v>4081</v>
      </c>
      <c r="Y21" s="71">
        <v>100</v>
      </c>
    </row>
    <row r="22" spans="1:25" s="23" customFormat="1" ht="15" customHeight="1" x14ac:dyDescent="0.2">
      <c r="A22" s="21" t="s">
        <v>19</v>
      </c>
      <c r="B22" s="59" t="s">
        <v>34</v>
      </c>
      <c r="C22" s="38">
        <v>173</v>
      </c>
      <c r="D22" s="39">
        <v>12</v>
      </c>
      <c r="E22" s="40">
        <v>6.9363999999999999</v>
      </c>
      <c r="F22" s="46">
        <v>161</v>
      </c>
      <c r="G22" s="40">
        <v>93.063999999999993</v>
      </c>
      <c r="H22" s="46">
        <v>0</v>
      </c>
      <c r="I22" s="41">
        <v>0</v>
      </c>
      <c r="J22" s="43">
        <v>0</v>
      </c>
      <c r="K22" s="41">
        <v>0</v>
      </c>
      <c r="L22" s="43">
        <v>14</v>
      </c>
      <c r="M22" s="41">
        <v>8.6957000000000004</v>
      </c>
      <c r="N22" s="43">
        <v>45</v>
      </c>
      <c r="O22" s="41">
        <v>27.95</v>
      </c>
      <c r="P22" s="47">
        <v>99</v>
      </c>
      <c r="Q22" s="41">
        <v>61.491</v>
      </c>
      <c r="R22" s="43">
        <v>0</v>
      </c>
      <c r="S22" s="41">
        <v>0</v>
      </c>
      <c r="T22" s="47">
        <v>3</v>
      </c>
      <c r="U22" s="40">
        <v>1.8633999999999999</v>
      </c>
      <c r="V22" s="82">
        <v>0</v>
      </c>
      <c r="W22" s="45">
        <v>0</v>
      </c>
      <c r="X22" s="24">
        <v>1879</v>
      </c>
      <c r="Y22" s="25">
        <v>100</v>
      </c>
    </row>
    <row r="23" spans="1:25" s="23" customFormat="1" ht="15" customHeight="1" x14ac:dyDescent="0.2">
      <c r="A23" s="21" t="s">
        <v>19</v>
      </c>
      <c r="B23" s="72" t="s">
        <v>35</v>
      </c>
      <c r="C23" s="61">
        <v>24</v>
      </c>
      <c r="D23" s="62">
        <v>0</v>
      </c>
      <c r="E23" s="67">
        <v>0</v>
      </c>
      <c r="F23" s="74">
        <v>24</v>
      </c>
      <c r="G23" s="67">
        <v>100</v>
      </c>
      <c r="H23" s="74">
        <v>0</v>
      </c>
      <c r="I23" s="63">
        <v>0</v>
      </c>
      <c r="J23" s="64">
        <v>0</v>
      </c>
      <c r="K23" s="63">
        <v>0</v>
      </c>
      <c r="L23" s="64">
        <v>6</v>
      </c>
      <c r="M23" s="63">
        <v>25</v>
      </c>
      <c r="N23" s="64">
        <v>9</v>
      </c>
      <c r="O23" s="63">
        <v>37.5</v>
      </c>
      <c r="P23" s="73">
        <v>7</v>
      </c>
      <c r="Q23" s="63">
        <v>29.167000000000002</v>
      </c>
      <c r="R23" s="64">
        <v>0</v>
      </c>
      <c r="S23" s="63">
        <v>0</v>
      </c>
      <c r="T23" s="73">
        <v>2</v>
      </c>
      <c r="U23" s="67">
        <v>8.3332999999999995</v>
      </c>
      <c r="V23" s="81">
        <v>4</v>
      </c>
      <c r="W23" s="69">
        <v>16.666699999999999</v>
      </c>
      <c r="X23" s="70">
        <v>1365</v>
      </c>
      <c r="Y23" s="71">
        <v>100</v>
      </c>
    </row>
    <row r="24" spans="1:25" s="23" customFormat="1" ht="15" customHeight="1" x14ac:dyDescent="0.2">
      <c r="A24" s="21" t="s">
        <v>19</v>
      </c>
      <c r="B24" s="59" t="s">
        <v>36</v>
      </c>
      <c r="C24" s="38">
        <v>73</v>
      </c>
      <c r="D24" s="46">
        <v>4</v>
      </c>
      <c r="E24" s="40">
        <v>5.4794999999999998</v>
      </c>
      <c r="F24" s="46">
        <v>69</v>
      </c>
      <c r="G24" s="40">
        <v>94.521000000000001</v>
      </c>
      <c r="H24" s="46">
        <v>0</v>
      </c>
      <c r="I24" s="41">
        <v>0</v>
      </c>
      <c r="J24" s="43">
        <v>0</v>
      </c>
      <c r="K24" s="41">
        <v>0</v>
      </c>
      <c r="L24" s="43">
        <v>3</v>
      </c>
      <c r="M24" s="41">
        <v>4.3478000000000003</v>
      </c>
      <c r="N24" s="43">
        <v>31</v>
      </c>
      <c r="O24" s="41">
        <v>44.927999999999997</v>
      </c>
      <c r="P24" s="47">
        <v>30</v>
      </c>
      <c r="Q24" s="41">
        <v>43.478000000000002</v>
      </c>
      <c r="R24" s="43">
        <v>0</v>
      </c>
      <c r="S24" s="41">
        <v>0</v>
      </c>
      <c r="T24" s="47">
        <v>5</v>
      </c>
      <c r="U24" s="40">
        <v>7.2464000000000004</v>
      </c>
      <c r="V24" s="82">
        <v>2</v>
      </c>
      <c r="W24" s="45">
        <v>2.7397</v>
      </c>
      <c r="X24" s="24">
        <v>1356</v>
      </c>
      <c r="Y24" s="25">
        <v>100</v>
      </c>
    </row>
    <row r="25" spans="1:25" s="23" customFormat="1" ht="15" customHeight="1" x14ac:dyDescent="0.2">
      <c r="A25" s="21" t="s">
        <v>19</v>
      </c>
      <c r="B25" s="72" t="s">
        <v>37</v>
      </c>
      <c r="C25" s="75">
        <v>32</v>
      </c>
      <c r="D25" s="62">
        <v>0</v>
      </c>
      <c r="E25" s="67">
        <v>0</v>
      </c>
      <c r="F25" s="62">
        <v>32</v>
      </c>
      <c r="G25" s="67">
        <v>100</v>
      </c>
      <c r="H25" s="62">
        <v>0</v>
      </c>
      <c r="I25" s="63">
        <v>0</v>
      </c>
      <c r="J25" s="64">
        <v>0</v>
      </c>
      <c r="K25" s="63">
        <v>0</v>
      </c>
      <c r="L25" s="65">
        <v>0</v>
      </c>
      <c r="M25" s="63">
        <v>0</v>
      </c>
      <c r="N25" s="64">
        <v>11</v>
      </c>
      <c r="O25" s="63">
        <v>34.375</v>
      </c>
      <c r="P25" s="73">
        <v>19</v>
      </c>
      <c r="Q25" s="63">
        <v>59.375</v>
      </c>
      <c r="R25" s="64">
        <v>0</v>
      </c>
      <c r="S25" s="63">
        <v>0</v>
      </c>
      <c r="T25" s="73">
        <v>2</v>
      </c>
      <c r="U25" s="67">
        <v>6.25</v>
      </c>
      <c r="V25" s="81">
        <v>0</v>
      </c>
      <c r="W25" s="69">
        <v>0</v>
      </c>
      <c r="X25" s="70">
        <v>1407</v>
      </c>
      <c r="Y25" s="71">
        <v>100</v>
      </c>
    </row>
    <row r="26" spans="1:25" s="23" customFormat="1" ht="15" customHeight="1" x14ac:dyDescent="0.2">
      <c r="A26" s="21" t="s">
        <v>19</v>
      </c>
      <c r="B26" s="59" t="s">
        <v>38</v>
      </c>
      <c r="C26" s="38">
        <v>290</v>
      </c>
      <c r="D26" s="39">
        <v>114</v>
      </c>
      <c r="E26" s="40">
        <v>39.310299999999998</v>
      </c>
      <c r="F26" s="39">
        <v>176</v>
      </c>
      <c r="G26" s="40">
        <v>60.69</v>
      </c>
      <c r="H26" s="39">
        <v>3</v>
      </c>
      <c r="I26" s="41">
        <v>1.7044999999999999</v>
      </c>
      <c r="J26" s="43">
        <v>0</v>
      </c>
      <c r="K26" s="41">
        <v>0</v>
      </c>
      <c r="L26" s="43">
        <v>1</v>
      </c>
      <c r="M26" s="41">
        <v>0.56820000000000004</v>
      </c>
      <c r="N26" s="42">
        <v>129</v>
      </c>
      <c r="O26" s="41">
        <v>73.295000000000002</v>
      </c>
      <c r="P26" s="47">
        <v>41</v>
      </c>
      <c r="Q26" s="41">
        <v>23.295000000000002</v>
      </c>
      <c r="R26" s="42">
        <v>0</v>
      </c>
      <c r="S26" s="41">
        <v>0</v>
      </c>
      <c r="T26" s="47">
        <v>2</v>
      </c>
      <c r="U26" s="40">
        <v>1.1364000000000001</v>
      </c>
      <c r="V26" s="82">
        <v>2</v>
      </c>
      <c r="W26" s="45">
        <v>0.68969999999999998</v>
      </c>
      <c r="X26" s="24">
        <v>1367</v>
      </c>
      <c r="Y26" s="25">
        <v>100</v>
      </c>
    </row>
    <row r="27" spans="1:25" s="23" customFormat="1" ht="15" customHeight="1" x14ac:dyDescent="0.2">
      <c r="A27" s="21" t="s">
        <v>19</v>
      </c>
      <c r="B27" s="72" t="s">
        <v>39</v>
      </c>
      <c r="C27" s="75">
        <v>9</v>
      </c>
      <c r="D27" s="74">
        <v>0</v>
      </c>
      <c r="E27" s="67">
        <v>0</v>
      </c>
      <c r="F27" s="74">
        <v>9</v>
      </c>
      <c r="G27" s="67">
        <v>100</v>
      </c>
      <c r="H27" s="74">
        <v>0</v>
      </c>
      <c r="I27" s="63">
        <v>0</v>
      </c>
      <c r="J27" s="64">
        <v>0</v>
      </c>
      <c r="K27" s="63">
        <v>0</v>
      </c>
      <c r="L27" s="65">
        <v>0</v>
      </c>
      <c r="M27" s="63">
        <v>0</v>
      </c>
      <c r="N27" s="64">
        <v>1</v>
      </c>
      <c r="O27" s="63">
        <v>11.111000000000001</v>
      </c>
      <c r="P27" s="73">
        <v>8</v>
      </c>
      <c r="Q27" s="63">
        <v>88.888999999999996</v>
      </c>
      <c r="R27" s="64">
        <v>0</v>
      </c>
      <c r="S27" s="63">
        <v>0</v>
      </c>
      <c r="T27" s="73">
        <v>0</v>
      </c>
      <c r="U27" s="67">
        <v>0</v>
      </c>
      <c r="V27" s="81">
        <v>0</v>
      </c>
      <c r="W27" s="69">
        <v>0</v>
      </c>
      <c r="X27" s="70">
        <v>589</v>
      </c>
      <c r="Y27" s="71">
        <v>100</v>
      </c>
    </row>
    <row r="28" spans="1:25" s="23" customFormat="1" ht="15" customHeight="1" x14ac:dyDescent="0.2">
      <c r="A28" s="21" t="s">
        <v>19</v>
      </c>
      <c r="B28" s="59" t="s">
        <v>40</v>
      </c>
      <c r="C28" s="48">
        <v>19</v>
      </c>
      <c r="D28" s="46">
        <v>3</v>
      </c>
      <c r="E28" s="40">
        <v>15.7895</v>
      </c>
      <c r="F28" s="39">
        <v>16</v>
      </c>
      <c r="G28" s="40">
        <v>84.210999999999999</v>
      </c>
      <c r="H28" s="39">
        <v>1</v>
      </c>
      <c r="I28" s="41">
        <v>6.25</v>
      </c>
      <c r="J28" s="43">
        <v>0</v>
      </c>
      <c r="K28" s="41">
        <v>0</v>
      </c>
      <c r="L28" s="42">
        <v>2</v>
      </c>
      <c r="M28" s="41">
        <v>12.5</v>
      </c>
      <c r="N28" s="43">
        <v>12</v>
      </c>
      <c r="O28" s="41">
        <v>75</v>
      </c>
      <c r="P28" s="44">
        <v>1</v>
      </c>
      <c r="Q28" s="41">
        <v>6.25</v>
      </c>
      <c r="R28" s="43">
        <v>0</v>
      </c>
      <c r="S28" s="41">
        <v>0</v>
      </c>
      <c r="T28" s="44">
        <v>0</v>
      </c>
      <c r="U28" s="40">
        <v>0</v>
      </c>
      <c r="V28" s="82">
        <v>0</v>
      </c>
      <c r="W28" s="45">
        <v>0</v>
      </c>
      <c r="X28" s="24">
        <v>1434</v>
      </c>
      <c r="Y28" s="25">
        <v>100</v>
      </c>
    </row>
    <row r="29" spans="1:25" s="23" customFormat="1" ht="15" customHeight="1" x14ac:dyDescent="0.2">
      <c r="A29" s="21" t="s">
        <v>19</v>
      </c>
      <c r="B29" s="72" t="s">
        <v>41</v>
      </c>
      <c r="C29" s="61">
        <v>35</v>
      </c>
      <c r="D29" s="62">
        <v>2</v>
      </c>
      <c r="E29" s="67">
        <v>5.7142999999999997</v>
      </c>
      <c r="F29" s="62">
        <v>33</v>
      </c>
      <c r="G29" s="67">
        <v>94.286000000000001</v>
      </c>
      <c r="H29" s="62">
        <v>0</v>
      </c>
      <c r="I29" s="63">
        <v>0</v>
      </c>
      <c r="J29" s="64">
        <v>0</v>
      </c>
      <c r="K29" s="63">
        <v>0</v>
      </c>
      <c r="L29" s="65">
        <v>12</v>
      </c>
      <c r="M29" s="63">
        <v>36.363599999999998</v>
      </c>
      <c r="N29" s="64">
        <v>3</v>
      </c>
      <c r="O29" s="63">
        <v>9.0909999999999993</v>
      </c>
      <c r="P29" s="73">
        <v>12</v>
      </c>
      <c r="Q29" s="63">
        <v>36.363999999999997</v>
      </c>
      <c r="R29" s="64">
        <v>0</v>
      </c>
      <c r="S29" s="63">
        <v>0</v>
      </c>
      <c r="T29" s="73">
        <v>6</v>
      </c>
      <c r="U29" s="67">
        <v>18.181799999999999</v>
      </c>
      <c r="V29" s="81">
        <v>5</v>
      </c>
      <c r="W29" s="69">
        <v>14.2857</v>
      </c>
      <c r="X29" s="70">
        <v>1873</v>
      </c>
      <c r="Y29" s="71">
        <v>100</v>
      </c>
    </row>
    <row r="30" spans="1:25" s="23" customFormat="1" ht="15" customHeight="1" x14ac:dyDescent="0.2">
      <c r="A30" s="21" t="s">
        <v>19</v>
      </c>
      <c r="B30" s="59" t="s">
        <v>42</v>
      </c>
      <c r="C30" s="38">
        <v>89</v>
      </c>
      <c r="D30" s="46">
        <v>3</v>
      </c>
      <c r="E30" s="40">
        <v>3.3708</v>
      </c>
      <c r="F30" s="39">
        <v>86</v>
      </c>
      <c r="G30" s="40">
        <v>96.629000000000005</v>
      </c>
      <c r="H30" s="39">
        <v>1</v>
      </c>
      <c r="I30" s="41">
        <v>1.1628000000000001</v>
      </c>
      <c r="J30" s="43">
        <v>0</v>
      </c>
      <c r="K30" s="41">
        <v>0</v>
      </c>
      <c r="L30" s="43">
        <v>11</v>
      </c>
      <c r="M30" s="41">
        <v>12.790699999999999</v>
      </c>
      <c r="N30" s="43">
        <v>27</v>
      </c>
      <c r="O30" s="41">
        <v>31.395</v>
      </c>
      <c r="P30" s="44">
        <v>46</v>
      </c>
      <c r="Q30" s="41">
        <v>53.488</v>
      </c>
      <c r="R30" s="43">
        <v>0</v>
      </c>
      <c r="S30" s="41">
        <v>0</v>
      </c>
      <c r="T30" s="44">
        <v>1</v>
      </c>
      <c r="U30" s="40">
        <v>1.1628000000000001</v>
      </c>
      <c r="V30" s="82">
        <v>4</v>
      </c>
      <c r="W30" s="45">
        <v>4.4943999999999997</v>
      </c>
      <c r="X30" s="24">
        <v>3616</v>
      </c>
      <c r="Y30" s="25">
        <v>99.971999999999994</v>
      </c>
    </row>
    <row r="31" spans="1:25" s="23" customFormat="1" ht="15" customHeight="1" x14ac:dyDescent="0.2">
      <c r="A31" s="21" t="s">
        <v>19</v>
      </c>
      <c r="B31" s="72" t="s">
        <v>43</v>
      </c>
      <c r="C31" s="75">
        <v>33</v>
      </c>
      <c r="D31" s="62">
        <v>2</v>
      </c>
      <c r="E31" s="67">
        <v>6.0606</v>
      </c>
      <c r="F31" s="62">
        <v>31</v>
      </c>
      <c r="G31" s="67">
        <v>93.938999999999993</v>
      </c>
      <c r="H31" s="62">
        <v>1</v>
      </c>
      <c r="I31" s="63">
        <v>3.2258</v>
      </c>
      <c r="J31" s="65">
        <v>2</v>
      </c>
      <c r="K31" s="63">
        <v>6.4516099999999996</v>
      </c>
      <c r="L31" s="64">
        <v>1</v>
      </c>
      <c r="M31" s="63">
        <v>3.2258</v>
      </c>
      <c r="N31" s="64">
        <v>14</v>
      </c>
      <c r="O31" s="63">
        <v>45.161000000000001</v>
      </c>
      <c r="P31" s="66">
        <v>11</v>
      </c>
      <c r="Q31" s="63">
        <v>35.484000000000002</v>
      </c>
      <c r="R31" s="64">
        <v>0</v>
      </c>
      <c r="S31" s="63">
        <v>0</v>
      </c>
      <c r="T31" s="66">
        <v>2</v>
      </c>
      <c r="U31" s="67">
        <v>6.4516</v>
      </c>
      <c r="V31" s="81">
        <v>2</v>
      </c>
      <c r="W31" s="69">
        <v>6.0606</v>
      </c>
      <c r="X31" s="70">
        <v>2170</v>
      </c>
      <c r="Y31" s="71">
        <v>99.953999999999994</v>
      </c>
    </row>
    <row r="32" spans="1:25" s="23" customFormat="1" ht="15" customHeight="1" x14ac:dyDescent="0.2">
      <c r="A32" s="21" t="s">
        <v>19</v>
      </c>
      <c r="B32" s="59" t="s">
        <v>44</v>
      </c>
      <c r="C32" s="38">
        <v>64</v>
      </c>
      <c r="D32" s="39">
        <v>3</v>
      </c>
      <c r="E32" s="40">
        <v>4.6875</v>
      </c>
      <c r="F32" s="46">
        <v>61</v>
      </c>
      <c r="G32" s="40">
        <v>95.313000000000002</v>
      </c>
      <c r="H32" s="46">
        <v>0</v>
      </c>
      <c r="I32" s="41">
        <v>0</v>
      </c>
      <c r="J32" s="43">
        <v>0</v>
      </c>
      <c r="K32" s="41">
        <v>0</v>
      </c>
      <c r="L32" s="42">
        <v>1</v>
      </c>
      <c r="M32" s="41">
        <v>1.6393</v>
      </c>
      <c r="N32" s="42">
        <v>40</v>
      </c>
      <c r="O32" s="41">
        <v>65.573999999999998</v>
      </c>
      <c r="P32" s="47">
        <v>19</v>
      </c>
      <c r="Q32" s="41">
        <v>31.148</v>
      </c>
      <c r="R32" s="42">
        <v>0</v>
      </c>
      <c r="S32" s="41">
        <v>0</v>
      </c>
      <c r="T32" s="47">
        <v>1</v>
      </c>
      <c r="U32" s="40">
        <v>1.6393</v>
      </c>
      <c r="V32" s="82">
        <v>0</v>
      </c>
      <c r="W32" s="45">
        <v>0</v>
      </c>
      <c r="X32" s="24">
        <v>978</v>
      </c>
      <c r="Y32" s="25">
        <v>100</v>
      </c>
    </row>
    <row r="33" spans="1:25" s="23" customFormat="1" ht="15" customHeight="1" x14ac:dyDescent="0.2">
      <c r="A33" s="21" t="s">
        <v>19</v>
      </c>
      <c r="B33" s="72" t="s">
        <v>45</v>
      </c>
      <c r="C33" s="61">
        <v>64</v>
      </c>
      <c r="D33" s="74">
        <v>7</v>
      </c>
      <c r="E33" s="67">
        <v>10.9375</v>
      </c>
      <c r="F33" s="74">
        <v>57</v>
      </c>
      <c r="G33" s="67">
        <v>89.063000000000002</v>
      </c>
      <c r="H33" s="74">
        <v>0</v>
      </c>
      <c r="I33" s="63">
        <v>0</v>
      </c>
      <c r="J33" s="64">
        <v>2</v>
      </c>
      <c r="K33" s="63">
        <v>3.5087700000000002</v>
      </c>
      <c r="L33" s="64">
        <v>2</v>
      </c>
      <c r="M33" s="63">
        <v>3.5087999999999999</v>
      </c>
      <c r="N33" s="65">
        <v>10</v>
      </c>
      <c r="O33" s="63">
        <v>17.544</v>
      </c>
      <c r="P33" s="73">
        <v>43</v>
      </c>
      <c r="Q33" s="63">
        <v>75.438999999999993</v>
      </c>
      <c r="R33" s="65">
        <v>0</v>
      </c>
      <c r="S33" s="63">
        <v>0</v>
      </c>
      <c r="T33" s="73">
        <v>0</v>
      </c>
      <c r="U33" s="67">
        <v>0</v>
      </c>
      <c r="V33" s="81">
        <v>0</v>
      </c>
      <c r="W33" s="69">
        <v>0</v>
      </c>
      <c r="X33" s="70">
        <v>2372</v>
      </c>
      <c r="Y33" s="71">
        <v>100</v>
      </c>
    </row>
    <row r="34" spans="1:25" s="23" customFormat="1" ht="15" customHeight="1" x14ac:dyDescent="0.2">
      <c r="A34" s="21" t="s">
        <v>19</v>
      </c>
      <c r="B34" s="59" t="s">
        <v>46</v>
      </c>
      <c r="C34" s="48">
        <v>3</v>
      </c>
      <c r="D34" s="39">
        <v>1</v>
      </c>
      <c r="E34" s="40">
        <v>33.333300000000001</v>
      </c>
      <c r="F34" s="46">
        <v>2</v>
      </c>
      <c r="G34" s="40">
        <v>66.667000000000002</v>
      </c>
      <c r="H34" s="46">
        <v>0</v>
      </c>
      <c r="I34" s="41">
        <v>0</v>
      </c>
      <c r="J34" s="43">
        <v>0</v>
      </c>
      <c r="K34" s="41">
        <v>0</v>
      </c>
      <c r="L34" s="42">
        <v>0</v>
      </c>
      <c r="M34" s="41">
        <v>0</v>
      </c>
      <c r="N34" s="42">
        <v>0</v>
      </c>
      <c r="O34" s="41">
        <v>0</v>
      </c>
      <c r="P34" s="44">
        <v>2</v>
      </c>
      <c r="Q34" s="41">
        <v>100</v>
      </c>
      <c r="R34" s="42">
        <v>0</v>
      </c>
      <c r="S34" s="41">
        <v>0</v>
      </c>
      <c r="T34" s="44">
        <v>0</v>
      </c>
      <c r="U34" s="40">
        <v>0</v>
      </c>
      <c r="V34" s="82">
        <v>0</v>
      </c>
      <c r="W34" s="45">
        <v>0</v>
      </c>
      <c r="X34" s="24">
        <v>825</v>
      </c>
      <c r="Y34" s="25">
        <v>100</v>
      </c>
    </row>
    <row r="35" spans="1:25" s="23" customFormat="1" ht="15" customHeight="1" x14ac:dyDescent="0.2">
      <c r="A35" s="21" t="s">
        <v>19</v>
      </c>
      <c r="B35" s="72" t="s">
        <v>47</v>
      </c>
      <c r="C35" s="75">
        <v>46</v>
      </c>
      <c r="D35" s="74">
        <v>2</v>
      </c>
      <c r="E35" s="67">
        <v>4.3478000000000003</v>
      </c>
      <c r="F35" s="74">
        <v>44</v>
      </c>
      <c r="G35" s="67">
        <v>95.652000000000001</v>
      </c>
      <c r="H35" s="74">
        <v>2</v>
      </c>
      <c r="I35" s="63">
        <v>4.5454999999999997</v>
      </c>
      <c r="J35" s="64">
        <v>0</v>
      </c>
      <c r="K35" s="63">
        <v>0</v>
      </c>
      <c r="L35" s="65">
        <v>6</v>
      </c>
      <c r="M35" s="63">
        <v>13.6364</v>
      </c>
      <c r="N35" s="64">
        <v>20</v>
      </c>
      <c r="O35" s="63">
        <v>45.454999999999998</v>
      </c>
      <c r="P35" s="73">
        <v>12</v>
      </c>
      <c r="Q35" s="63">
        <v>27.273</v>
      </c>
      <c r="R35" s="64">
        <v>0</v>
      </c>
      <c r="S35" s="63">
        <v>0</v>
      </c>
      <c r="T35" s="73">
        <v>4</v>
      </c>
      <c r="U35" s="67">
        <v>9.0908999999999995</v>
      </c>
      <c r="V35" s="81">
        <v>0</v>
      </c>
      <c r="W35" s="69">
        <v>0</v>
      </c>
      <c r="X35" s="70">
        <v>1064</v>
      </c>
      <c r="Y35" s="71">
        <v>100</v>
      </c>
    </row>
    <row r="36" spans="1:25" s="23" customFormat="1" ht="15" customHeight="1" x14ac:dyDescent="0.2">
      <c r="A36" s="21" t="s">
        <v>19</v>
      </c>
      <c r="B36" s="59" t="s">
        <v>48</v>
      </c>
      <c r="C36" s="48">
        <v>82</v>
      </c>
      <c r="D36" s="46">
        <v>7</v>
      </c>
      <c r="E36" s="40">
        <v>8.5366</v>
      </c>
      <c r="F36" s="46">
        <v>75</v>
      </c>
      <c r="G36" s="40">
        <v>91.462999999999994</v>
      </c>
      <c r="H36" s="46">
        <v>2</v>
      </c>
      <c r="I36" s="41">
        <v>2.6667000000000001</v>
      </c>
      <c r="J36" s="42">
        <v>0</v>
      </c>
      <c r="K36" s="41">
        <v>0</v>
      </c>
      <c r="L36" s="42">
        <v>19</v>
      </c>
      <c r="M36" s="41">
        <v>25.333300000000001</v>
      </c>
      <c r="N36" s="43">
        <v>39</v>
      </c>
      <c r="O36" s="41">
        <v>52</v>
      </c>
      <c r="P36" s="47">
        <v>11</v>
      </c>
      <c r="Q36" s="41">
        <v>14.667</v>
      </c>
      <c r="R36" s="43">
        <v>1</v>
      </c>
      <c r="S36" s="41">
        <v>1.333</v>
      </c>
      <c r="T36" s="47">
        <v>3</v>
      </c>
      <c r="U36" s="40">
        <v>4</v>
      </c>
      <c r="V36" s="82">
        <v>12</v>
      </c>
      <c r="W36" s="45">
        <v>14.6341</v>
      </c>
      <c r="X36" s="24">
        <v>658</v>
      </c>
      <c r="Y36" s="25">
        <v>100</v>
      </c>
    </row>
    <row r="37" spans="1:25" s="23" customFormat="1" ht="15" customHeight="1" x14ac:dyDescent="0.2">
      <c r="A37" s="21" t="s">
        <v>19</v>
      </c>
      <c r="B37" s="72" t="s">
        <v>49</v>
      </c>
      <c r="C37" s="61">
        <v>1</v>
      </c>
      <c r="D37" s="62">
        <v>0</v>
      </c>
      <c r="E37" s="67">
        <v>0</v>
      </c>
      <c r="F37" s="74">
        <v>1</v>
      </c>
      <c r="G37" s="67">
        <v>100</v>
      </c>
      <c r="H37" s="74">
        <v>0</v>
      </c>
      <c r="I37" s="63">
        <v>0</v>
      </c>
      <c r="J37" s="64">
        <v>0</v>
      </c>
      <c r="K37" s="63">
        <v>0</v>
      </c>
      <c r="L37" s="64">
        <v>0</v>
      </c>
      <c r="M37" s="63">
        <v>0</v>
      </c>
      <c r="N37" s="65">
        <v>0</v>
      </c>
      <c r="O37" s="63">
        <v>0</v>
      </c>
      <c r="P37" s="73">
        <v>1</v>
      </c>
      <c r="Q37" s="63">
        <v>100</v>
      </c>
      <c r="R37" s="65">
        <v>0</v>
      </c>
      <c r="S37" s="63">
        <v>0</v>
      </c>
      <c r="T37" s="73">
        <v>0</v>
      </c>
      <c r="U37" s="67">
        <v>0</v>
      </c>
      <c r="V37" s="81">
        <v>0</v>
      </c>
      <c r="W37" s="69">
        <v>0</v>
      </c>
      <c r="X37" s="70">
        <v>483</v>
      </c>
      <c r="Y37" s="71">
        <v>100</v>
      </c>
    </row>
    <row r="38" spans="1:25" s="23" customFormat="1" ht="15" customHeight="1" x14ac:dyDescent="0.2">
      <c r="A38" s="21" t="s">
        <v>19</v>
      </c>
      <c r="B38" s="59" t="s">
        <v>50</v>
      </c>
      <c r="C38" s="38">
        <v>22</v>
      </c>
      <c r="D38" s="39">
        <v>0</v>
      </c>
      <c r="E38" s="40">
        <v>0</v>
      </c>
      <c r="F38" s="46">
        <v>22</v>
      </c>
      <c r="G38" s="40">
        <v>100</v>
      </c>
      <c r="H38" s="46">
        <v>0</v>
      </c>
      <c r="I38" s="41">
        <v>0</v>
      </c>
      <c r="J38" s="43">
        <v>0</v>
      </c>
      <c r="K38" s="41">
        <v>0</v>
      </c>
      <c r="L38" s="43">
        <v>5</v>
      </c>
      <c r="M38" s="41">
        <v>22.7273</v>
      </c>
      <c r="N38" s="43">
        <v>9</v>
      </c>
      <c r="O38" s="41">
        <v>40.908999999999999</v>
      </c>
      <c r="P38" s="44">
        <v>8</v>
      </c>
      <c r="Q38" s="41">
        <v>36.363999999999997</v>
      </c>
      <c r="R38" s="43">
        <v>0</v>
      </c>
      <c r="S38" s="41">
        <v>0</v>
      </c>
      <c r="T38" s="44">
        <v>0</v>
      </c>
      <c r="U38" s="40">
        <v>0</v>
      </c>
      <c r="V38" s="82">
        <v>0</v>
      </c>
      <c r="W38" s="45">
        <v>0</v>
      </c>
      <c r="X38" s="24">
        <v>2577</v>
      </c>
      <c r="Y38" s="25">
        <v>100</v>
      </c>
    </row>
    <row r="39" spans="1:25" s="23" customFormat="1" ht="15" customHeight="1" x14ac:dyDescent="0.2">
      <c r="A39" s="21" t="s">
        <v>19</v>
      </c>
      <c r="B39" s="72" t="s">
        <v>51</v>
      </c>
      <c r="C39" s="61">
        <v>25</v>
      </c>
      <c r="D39" s="74">
        <v>0</v>
      </c>
      <c r="E39" s="67">
        <v>0</v>
      </c>
      <c r="F39" s="62">
        <v>25</v>
      </c>
      <c r="G39" s="67">
        <v>100</v>
      </c>
      <c r="H39" s="62">
        <v>14</v>
      </c>
      <c r="I39" s="63">
        <v>56</v>
      </c>
      <c r="J39" s="64">
        <v>2</v>
      </c>
      <c r="K39" s="63">
        <v>8</v>
      </c>
      <c r="L39" s="65">
        <v>6</v>
      </c>
      <c r="M39" s="63">
        <v>24</v>
      </c>
      <c r="N39" s="64">
        <v>0</v>
      </c>
      <c r="O39" s="63">
        <v>0</v>
      </c>
      <c r="P39" s="73">
        <v>3</v>
      </c>
      <c r="Q39" s="63">
        <v>12</v>
      </c>
      <c r="R39" s="64">
        <v>0</v>
      </c>
      <c r="S39" s="63">
        <v>0</v>
      </c>
      <c r="T39" s="73">
        <v>0</v>
      </c>
      <c r="U39" s="67">
        <v>0</v>
      </c>
      <c r="V39" s="81">
        <v>5</v>
      </c>
      <c r="W39" s="69">
        <v>20</v>
      </c>
      <c r="X39" s="70">
        <v>880</v>
      </c>
      <c r="Y39" s="71">
        <v>100</v>
      </c>
    </row>
    <row r="40" spans="1:25" s="23" customFormat="1" ht="15" customHeight="1" x14ac:dyDescent="0.2">
      <c r="A40" s="21" t="s">
        <v>19</v>
      </c>
      <c r="B40" s="59" t="s">
        <v>52</v>
      </c>
      <c r="C40" s="48">
        <v>192</v>
      </c>
      <c r="D40" s="39">
        <v>12</v>
      </c>
      <c r="E40" s="40">
        <v>6.25</v>
      </c>
      <c r="F40" s="46">
        <v>180</v>
      </c>
      <c r="G40" s="40">
        <v>93.75</v>
      </c>
      <c r="H40" s="46">
        <v>1</v>
      </c>
      <c r="I40" s="41">
        <v>0.55559999999999998</v>
      </c>
      <c r="J40" s="42">
        <v>1</v>
      </c>
      <c r="K40" s="41">
        <v>0.55556000000000005</v>
      </c>
      <c r="L40" s="42">
        <v>20</v>
      </c>
      <c r="M40" s="41">
        <v>11.1111</v>
      </c>
      <c r="N40" s="43">
        <v>60</v>
      </c>
      <c r="O40" s="41">
        <v>33.332999999999998</v>
      </c>
      <c r="P40" s="44">
        <v>91</v>
      </c>
      <c r="Q40" s="41">
        <v>50.555999999999997</v>
      </c>
      <c r="R40" s="43">
        <v>0</v>
      </c>
      <c r="S40" s="41">
        <v>0</v>
      </c>
      <c r="T40" s="44">
        <v>7</v>
      </c>
      <c r="U40" s="40">
        <v>3.8889</v>
      </c>
      <c r="V40" s="82">
        <v>1</v>
      </c>
      <c r="W40" s="45">
        <v>0.52080000000000004</v>
      </c>
      <c r="X40" s="24">
        <v>4916</v>
      </c>
      <c r="Y40" s="25">
        <v>100</v>
      </c>
    </row>
    <row r="41" spans="1:25" s="23" customFormat="1" ht="15" customHeight="1" x14ac:dyDescent="0.2">
      <c r="A41" s="21" t="s">
        <v>19</v>
      </c>
      <c r="B41" s="72" t="s">
        <v>53</v>
      </c>
      <c r="C41" s="61">
        <v>13</v>
      </c>
      <c r="D41" s="74">
        <v>3</v>
      </c>
      <c r="E41" s="67">
        <v>23.076899999999998</v>
      </c>
      <c r="F41" s="62">
        <v>10</v>
      </c>
      <c r="G41" s="67">
        <v>76.923000000000002</v>
      </c>
      <c r="H41" s="62">
        <v>2</v>
      </c>
      <c r="I41" s="63">
        <v>20</v>
      </c>
      <c r="J41" s="64">
        <v>0</v>
      </c>
      <c r="K41" s="63">
        <v>0</v>
      </c>
      <c r="L41" s="65">
        <v>0</v>
      </c>
      <c r="M41" s="63">
        <v>0</v>
      </c>
      <c r="N41" s="65">
        <v>5</v>
      </c>
      <c r="O41" s="63">
        <v>50</v>
      </c>
      <c r="P41" s="66">
        <v>3</v>
      </c>
      <c r="Q41" s="63">
        <v>30</v>
      </c>
      <c r="R41" s="65">
        <v>0</v>
      </c>
      <c r="S41" s="63">
        <v>0</v>
      </c>
      <c r="T41" s="66">
        <v>0</v>
      </c>
      <c r="U41" s="67">
        <v>0</v>
      </c>
      <c r="V41" s="81">
        <v>0</v>
      </c>
      <c r="W41" s="69">
        <v>0</v>
      </c>
      <c r="X41" s="70">
        <v>2618</v>
      </c>
      <c r="Y41" s="71">
        <v>100</v>
      </c>
    </row>
    <row r="42" spans="1:25" s="23" customFormat="1" ht="15" customHeight="1" x14ac:dyDescent="0.2">
      <c r="A42" s="21" t="s">
        <v>19</v>
      </c>
      <c r="B42" s="59" t="s">
        <v>54</v>
      </c>
      <c r="C42" s="48">
        <v>2</v>
      </c>
      <c r="D42" s="39">
        <v>0</v>
      </c>
      <c r="E42" s="40">
        <v>0</v>
      </c>
      <c r="F42" s="46">
        <v>2</v>
      </c>
      <c r="G42" s="40">
        <v>100</v>
      </c>
      <c r="H42" s="46">
        <v>0</v>
      </c>
      <c r="I42" s="41">
        <v>0</v>
      </c>
      <c r="J42" s="42">
        <v>0</v>
      </c>
      <c r="K42" s="41">
        <v>0</v>
      </c>
      <c r="L42" s="42">
        <v>0</v>
      </c>
      <c r="M42" s="41">
        <v>0</v>
      </c>
      <c r="N42" s="42">
        <v>0</v>
      </c>
      <c r="O42" s="41">
        <v>0</v>
      </c>
      <c r="P42" s="44">
        <v>2</v>
      </c>
      <c r="Q42" s="41">
        <v>100</v>
      </c>
      <c r="R42" s="42">
        <v>0</v>
      </c>
      <c r="S42" s="41">
        <v>0</v>
      </c>
      <c r="T42" s="44">
        <v>0</v>
      </c>
      <c r="U42" s="40">
        <v>0</v>
      </c>
      <c r="V42" s="82">
        <v>0</v>
      </c>
      <c r="W42" s="45">
        <v>0</v>
      </c>
      <c r="X42" s="24">
        <v>481</v>
      </c>
      <c r="Y42" s="25">
        <v>100</v>
      </c>
    </row>
    <row r="43" spans="1:25" s="23" customFormat="1" ht="15" customHeight="1" x14ac:dyDescent="0.2">
      <c r="A43" s="21" t="s">
        <v>19</v>
      </c>
      <c r="B43" s="72" t="s">
        <v>55</v>
      </c>
      <c r="C43" s="61">
        <v>273</v>
      </c>
      <c r="D43" s="62">
        <v>25</v>
      </c>
      <c r="E43" s="67">
        <v>9.1575000000000006</v>
      </c>
      <c r="F43" s="74">
        <v>248</v>
      </c>
      <c r="G43" s="67">
        <v>90.841999999999999</v>
      </c>
      <c r="H43" s="74">
        <v>0</v>
      </c>
      <c r="I43" s="63">
        <v>0</v>
      </c>
      <c r="J43" s="64">
        <v>0</v>
      </c>
      <c r="K43" s="63">
        <v>0</v>
      </c>
      <c r="L43" s="64">
        <v>2</v>
      </c>
      <c r="M43" s="63">
        <v>0.80649999999999999</v>
      </c>
      <c r="N43" s="64">
        <v>122</v>
      </c>
      <c r="O43" s="63">
        <v>49.194000000000003</v>
      </c>
      <c r="P43" s="66">
        <v>109</v>
      </c>
      <c r="Q43" s="63">
        <v>43.951999999999998</v>
      </c>
      <c r="R43" s="64">
        <v>0</v>
      </c>
      <c r="S43" s="63">
        <v>0</v>
      </c>
      <c r="T43" s="66">
        <v>15</v>
      </c>
      <c r="U43" s="67">
        <v>6.0484</v>
      </c>
      <c r="V43" s="81">
        <v>1</v>
      </c>
      <c r="W43" s="69">
        <v>0.36630000000000001</v>
      </c>
      <c r="X43" s="70">
        <v>3631</v>
      </c>
      <c r="Y43" s="71">
        <v>100</v>
      </c>
    </row>
    <row r="44" spans="1:25" s="23" customFormat="1" ht="15" customHeight="1" x14ac:dyDescent="0.2">
      <c r="A44" s="21" t="s">
        <v>19</v>
      </c>
      <c r="B44" s="59" t="s">
        <v>56</v>
      </c>
      <c r="C44" s="38">
        <v>132</v>
      </c>
      <c r="D44" s="39">
        <v>3</v>
      </c>
      <c r="E44" s="40">
        <v>2.2726999999999999</v>
      </c>
      <c r="F44" s="46">
        <v>129</v>
      </c>
      <c r="G44" s="40">
        <v>97.727000000000004</v>
      </c>
      <c r="H44" s="46">
        <v>30</v>
      </c>
      <c r="I44" s="41">
        <v>23.255800000000001</v>
      </c>
      <c r="J44" s="43">
        <v>0</v>
      </c>
      <c r="K44" s="41">
        <v>0</v>
      </c>
      <c r="L44" s="43">
        <v>5</v>
      </c>
      <c r="M44" s="41">
        <v>3.8759999999999999</v>
      </c>
      <c r="N44" s="42">
        <v>9</v>
      </c>
      <c r="O44" s="41">
        <v>6.9770000000000003</v>
      </c>
      <c r="P44" s="47">
        <v>76</v>
      </c>
      <c r="Q44" s="41">
        <v>58.914999999999999</v>
      </c>
      <c r="R44" s="42">
        <v>0</v>
      </c>
      <c r="S44" s="41">
        <v>0</v>
      </c>
      <c r="T44" s="47">
        <v>9</v>
      </c>
      <c r="U44" s="40">
        <v>6.9767000000000001</v>
      </c>
      <c r="V44" s="82">
        <v>1</v>
      </c>
      <c r="W44" s="45">
        <v>0.75760000000000005</v>
      </c>
      <c r="X44" s="24">
        <v>1815</v>
      </c>
      <c r="Y44" s="25">
        <v>100</v>
      </c>
    </row>
    <row r="45" spans="1:25" s="23" customFormat="1" ht="15" customHeight="1" x14ac:dyDescent="0.2">
      <c r="A45" s="21" t="s">
        <v>19</v>
      </c>
      <c r="B45" s="72" t="s">
        <v>57</v>
      </c>
      <c r="C45" s="61">
        <v>32</v>
      </c>
      <c r="D45" s="74">
        <v>8</v>
      </c>
      <c r="E45" s="67">
        <v>25</v>
      </c>
      <c r="F45" s="62">
        <v>24</v>
      </c>
      <c r="G45" s="67">
        <v>75</v>
      </c>
      <c r="H45" s="62">
        <v>3</v>
      </c>
      <c r="I45" s="63">
        <v>12.5</v>
      </c>
      <c r="J45" s="64">
        <v>0</v>
      </c>
      <c r="K45" s="63">
        <v>0</v>
      </c>
      <c r="L45" s="65">
        <v>9</v>
      </c>
      <c r="M45" s="63">
        <v>37.5</v>
      </c>
      <c r="N45" s="64">
        <v>1</v>
      </c>
      <c r="O45" s="63">
        <v>4.1669999999999998</v>
      </c>
      <c r="P45" s="66">
        <v>10</v>
      </c>
      <c r="Q45" s="63">
        <v>41.667000000000002</v>
      </c>
      <c r="R45" s="64">
        <v>1</v>
      </c>
      <c r="S45" s="63">
        <v>4.1669999999999998</v>
      </c>
      <c r="T45" s="66">
        <v>0</v>
      </c>
      <c r="U45" s="67">
        <v>0</v>
      </c>
      <c r="V45" s="81">
        <v>2</v>
      </c>
      <c r="W45" s="69">
        <v>6.25</v>
      </c>
      <c r="X45" s="70">
        <v>1283</v>
      </c>
      <c r="Y45" s="71">
        <v>100</v>
      </c>
    </row>
    <row r="46" spans="1:25" s="23" customFormat="1" ht="15" customHeight="1" x14ac:dyDescent="0.2">
      <c r="A46" s="21" t="s">
        <v>19</v>
      </c>
      <c r="B46" s="59" t="s">
        <v>58</v>
      </c>
      <c r="C46" s="38">
        <v>107</v>
      </c>
      <c r="D46" s="39">
        <v>1</v>
      </c>
      <c r="E46" s="40">
        <v>0.93459999999999999</v>
      </c>
      <c r="F46" s="39">
        <v>106</v>
      </c>
      <c r="G46" s="40">
        <v>99.064999999999998</v>
      </c>
      <c r="H46" s="39">
        <v>0</v>
      </c>
      <c r="I46" s="41">
        <v>0</v>
      </c>
      <c r="J46" s="43">
        <v>0</v>
      </c>
      <c r="K46" s="41">
        <v>0</v>
      </c>
      <c r="L46" s="42">
        <v>19</v>
      </c>
      <c r="M46" s="41">
        <v>17.924499999999998</v>
      </c>
      <c r="N46" s="42">
        <v>33</v>
      </c>
      <c r="O46" s="41">
        <v>31.132000000000001</v>
      </c>
      <c r="P46" s="47">
        <v>50</v>
      </c>
      <c r="Q46" s="41">
        <v>47.17</v>
      </c>
      <c r="R46" s="42">
        <v>0</v>
      </c>
      <c r="S46" s="41">
        <v>0</v>
      </c>
      <c r="T46" s="47">
        <v>4</v>
      </c>
      <c r="U46" s="40">
        <v>3.7736000000000001</v>
      </c>
      <c r="V46" s="82">
        <v>7</v>
      </c>
      <c r="W46" s="45">
        <v>6.5420999999999996</v>
      </c>
      <c r="X46" s="24">
        <v>3027</v>
      </c>
      <c r="Y46" s="25">
        <v>100</v>
      </c>
    </row>
    <row r="47" spans="1:25" s="23" customFormat="1" ht="15" customHeight="1" x14ac:dyDescent="0.2">
      <c r="A47" s="21" t="s">
        <v>19</v>
      </c>
      <c r="B47" s="72" t="s">
        <v>59</v>
      </c>
      <c r="C47" s="75">
        <v>2</v>
      </c>
      <c r="D47" s="62">
        <v>1</v>
      </c>
      <c r="E47" s="67">
        <v>50</v>
      </c>
      <c r="F47" s="74">
        <v>1</v>
      </c>
      <c r="G47" s="67">
        <v>50</v>
      </c>
      <c r="H47" s="74">
        <v>0</v>
      </c>
      <c r="I47" s="63">
        <v>0</v>
      </c>
      <c r="J47" s="65">
        <v>0</v>
      </c>
      <c r="K47" s="63">
        <v>0</v>
      </c>
      <c r="L47" s="65">
        <v>0</v>
      </c>
      <c r="M47" s="63">
        <v>0</v>
      </c>
      <c r="N47" s="64">
        <v>0</v>
      </c>
      <c r="O47" s="63">
        <v>0</v>
      </c>
      <c r="P47" s="66">
        <v>1</v>
      </c>
      <c r="Q47" s="63">
        <v>100</v>
      </c>
      <c r="R47" s="64">
        <v>0</v>
      </c>
      <c r="S47" s="63">
        <v>0</v>
      </c>
      <c r="T47" s="66">
        <v>0</v>
      </c>
      <c r="U47" s="67">
        <v>0</v>
      </c>
      <c r="V47" s="81">
        <v>0</v>
      </c>
      <c r="W47" s="69">
        <v>0</v>
      </c>
      <c r="X47" s="70">
        <v>308</v>
      </c>
      <c r="Y47" s="71">
        <v>100</v>
      </c>
    </row>
    <row r="48" spans="1:25" s="23" customFormat="1" ht="15" customHeight="1" x14ac:dyDescent="0.2">
      <c r="A48" s="21" t="s">
        <v>19</v>
      </c>
      <c r="B48" s="59" t="s">
        <v>60</v>
      </c>
      <c r="C48" s="38">
        <v>169</v>
      </c>
      <c r="D48" s="46">
        <v>8</v>
      </c>
      <c r="E48" s="40">
        <v>4.7336999999999998</v>
      </c>
      <c r="F48" s="46">
        <v>161</v>
      </c>
      <c r="G48" s="40">
        <v>95.266000000000005</v>
      </c>
      <c r="H48" s="46">
        <v>0</v>
      </c>
      <c r="I48" s="41">
        <v>0</v>
      </c>
      <c r="J48" s="43">
        <v>0</v>
      </c>
      <c r="K48" s="41">
        <v>0</v>
      </c>
      <c r="L48" s="43">
        <v>1</v>
      </c>
      <c r="M48" s="41">
        <v>0.62109999999999999</v>
      </c>
      <c r="N48" s="42">
        <v>108</v>
      </c>
      <c r="O48" s="41">
        <v>67.081000000000003</v>
      </c>
      <c r="P48" s="47">
        <v>47</v>
      </c>
      <c r="Q48" s="41">
        <v>29.193000000000001</v>
      </c>
      <c r="R48" s="42">
        <v>0</v>
      </c>
      <c r="S48" s="41">
        <v>0</v>
      </c>
      <c r="T48" s="47">
        <v>5</v>
      </c>
      <c r="U48" s="40">
        <v>3.1055999999999999</v>
      </c>
      <c r="V48" s="82">
        <v>0</v>
      </c>
      <c r="W48" s="45">
        <v>0</v>
      </c>
      <c r="X48" s="24">
        <v>1236</v>
      </c>
      <c r="Y48" s="25">
        <v>100</v>
      </c>
    </row>
    <row r="49" spans="1:25" s="23" customFormat="1" ht="15" customHeight="1" x14ac:dyDescent="0.2">
      <c r="A49" s="21" t="s">
        <v>19</v>
      </c>
      <c r="B49" s="72" t="s">
        <v>61</v>
      </c>
      <c r="C49" s="75">
        <v>9</v>
      </c>
      <c r="D49" s="62">
        <v>0</v>
      </c>
      <c r="E49" s="67">
        <v>0</v>
      </c>
      <c r="F49" s="74">
        <v>9</v>
      </c>
      <c r="G49" s="67">
        <v>100</v>
      </c>
      <c r="H49" s="74">
        <v>5</v>
      </c>
      <c r="I49" s="63">
        <v>55.555599999999998</v>
      </c>
      <c r="J49" s="64">
        <v>0</v>
      </c>
      <c r="K49" s="63">
        <v>0</v>
      </c>
      <c r="L49" s="65">
        <v>0</v>
      </c>
      <c r="M49" s="63">
        <v>0</v>
      </c>
      <c r="N49" s="65">
        <v>0</v>
      </c>
      <c r="O49" s="63">
        <v>0</v>
      </c>
      <c r="P49" s="66">
        <v>4</v>
      </c>
      <c r="Q49" s="63">
        <v>44.444000000000003</v>
      </c>
      <c r="R49" s="65">
        <v>0</v>
      </c>
      <c r="S49" s="63">
        <v>0</v>
      </c>
      <c r="T49" s="66">
        <v>0</v>
      </c>
      <c r="U49" s="67">
        <v>0</v>
      </c>
      <c r="V49" s="81">
        <v>0</v>
      </c>
      <c r="W49" s="69">
        <v>0</v>
      </c>
      <c r="X49" s="70">
        <v>688</v>
      </c>
      <c r="Y49" s="71">
        <v>100</v>
      </c>
    </row>
    <row r="50" spans="1:25" s="23" customFormat="1" ht="15" customHeight="1" x14ac:dyDescent="0.2">
      <c r="A50" s="21" t="s">
        <v>19</v>
      </c>
      <c r="B50" s="59" t="s">
        <v>62</v>
      </c>
      <c r="C50" s="38">
        <v>340</v>
      </c>
      <c r="D50" s="39">
        <v>27</v>
      </c>
      <c r="E50" s="40">
        <v>7.9412000000000003</v>
      </c>
      <c r="F50" s="39">
        <v>313</v>
      </c>
      <c r="G50" s="40">
        <v>92.058999999999997</v>
      </c>
      <c r="H50" s="39">
        <v>1</v>
      </c>
      <c r="I50" s="41">
        <v>0.31950000000000001</v>
      </c>
      <c r="J50" s="43">
        <v>0</v>
      </c>
      <c r="K50" s="41">
        <v>0</v>
      </c>
      <c r="L50" s="43">
        <v>16</v>
      </c>
      <c r="M50" s="41">
        <v>5.1117999999999997</v>
      </c>
      <c r="N50" s="42">
        <v>161</v>
      </c>
      <c r="O50" s="41">
        <v>51.438000000000002</v>
      </c>
      <c r="P50" s="47">
        <v>128</v>
      </c>
      <c r="Q50" s="41">
        <v>40.895000000000003</v>
      </c>
      <c r="R50" s="42">
        <v>1</v>
      </c>
      <c r="S50" s="41">
        <v>0.31900000000000001</v>
      </c>
      <c r="T50" s="47">
        <v>6</v>
      </c>
      <c r="U50" s="40">
        <v>1.9169</v>
      </c>
      <c r="V50" s="82">
        <v>10</v>
      </c>
      <c r="W50" s="45">
        <v>2.9411999999999998</v>
      </c>
      <c r="X50" s="24">
        <v>1818</v>
      </c>
      <c r="Y50" s="25">
        <v>100</v>
      </c>
    </row>
    <row r="51" spans="1:25" s="23" customFormat="1" ht="15" customHeight="1" x14ac:dyDescent="0.2">
      <c r="A51" s="21" t="s">
        <v>19</v>
      </c>
      <c r="B51" s="72" t="s">
        <v>63</v>
      </c>
      <c r="C51" s="61">
        <v>759</v>
      </c>
      <c r="D51" s="62">
        <v>235</v>
      </c>
      <c r="E51" s="67">
        <v>30.9618</v>
      </c>
      <c r="F51" s="62">
        <v>524</v>
      </c>
      <c r="G51" s="67">
        <v>69.037999999999997</v>
      </c>
      <c r="H51" s="62">
        <v>1</v>
      </c>
      <c r="I51" s="63">
        <v>0.1908</v>
      </c>
      <c r="J51" s="64">
        <v>3</v>
      </c>
      <c r="K51" s="63">
        <v>0.57252000000000003</v>
      </c>
      <c r="L51" s="64">
        <v>267</v>
      </c>
      <c r="M51" s="63">
        <v>50.9542</v>
      </c>
      <c r="N51" s="65">
        <v>149</v>
      </c>
      <c r="O51" s="63">
        <v>28.434999999999999</v>
      </c>
      <c r="P51" s="66">
        <v>89</v>
      </c>
      <c r="Q51" s="63">
        <v>16.984999999999999</v>
      </c>
      <c r="R51" s="65">
        <v>0</v>
      </c>
      <c r="S51" s="63">
        <v>0</v>
      </c>
      <c r="T51" s="66">
        <v>15</v>
      </c>
      <c r="U51" s="67">
        <v>2.8626</v>
      </c>
      <c r="V51" s="81">
        <v>66</v>
      </c>
      <c r="W51" s="69">
        <v>8.6957000000000004</v>
      </c>
      <c r="X51" s="70">
        <v>8616</v>
      </c>
      <c r="Y51" s="71">
        <v>100</v>
      </c>
    </row>
    <row r="52" spans="1:25" s="23" customFormat="1" ht="15" customHeight="1" x14ac:dyDescent="0.2">
      <c r="A52" s="21" t="s">
        <v>19</v>
      </c>
      <c r="B52" s="59" t="s">
        <v>64</v>
      </c>
      <c r="C52" s="38">
        <v>9</v>
      </c>
      <c r="D52" s="46">
        <v>0</v>
      </c>
      <c r="E52" s="40">
        <v>0</v>
      </c>
      <c r="F52" s="39">
        <v>9</v>
      </c>
      <c r="G52" s="40">
        <v>100</v>
      </c>
      <c r="H52" s="39">
        <v>0</v>
      </c>
      <c r="I52" s="41">
        <v>0</v>
      </c>
      <c r="J52" s="42">
        <v>0</v>
      </c>
      <c r="K52" s="41">
        <v>0</v>
      </c>
      <c r="L52" s="43">
        <v>3</v>
      </c>
      <c r="M52" s="41">
        <v>33.333300000000001</v>
      </c>
      <c r="N52" s="42">
        <v>0</v>
      </c>
      <c r="O52" s="41">
        <v>0</v>
      </c>
      <c r="P52" s="44">
        <v>6</v>
      </c>
      <c r="Q52" s="41">
        <v>66.667000000000002</v>
      </c>
      <c r="R52" s="42">
        <v>0</v>
      </c>
      <c r="S52" s="41">
        <v>0</v>
      </c>
      <c r="T52" s="44">
        <v>0</v>
      </c>
      <c r="U52" s="40">
        <v>0</v>
      </c>
      <c r="V52" s="82">
        <v>1</v>
      </c>
      <c r="W52" s="45">
        <v>11.1111</v>
      </c>
      <c r="X52" s="24">
        <v>1009</v>
      </c>
      <c r="Y52" s="25">
        <v>100</v>
      </c>
    </row>
    <row r="53" spans="1:25" s="23" customFormat="1" ht="15" customHeight="1" x14ac:dyDescent="0.2">
      <c r="A53" s="21" t="s">
        <v>19</v>
      </c>
      <c r="B53" s="72" t="s">
        <v>65</v>
      </c>
      <c r="C53" s="75">
        <v>4</v>
      </c>
      <c r="D53" s="74">
        <v>0</v>
      </c>
      <c r="E53" s="67">
        <v>0</v>
      </c>
      <c r="F53" s="74">
        <v>4</v>
      </c>
      <c r="G53" s="67">
        <v>100</v>
      </c>
      <c r="H53" s="74">
        <v>0</v>
      </c>
      <c r="I53" s="63">
        <v>0</v>
      </c>
      <c r="J53" s="64">
        <v>0</v>
      </c>
      <c r="K53" s="63">
        <v>0</v>
      </c>
      <c r="L53" s="65">
        <v>0</v>
      </c>
      <c r="M53" s="63">
        <v>0</v>
      </c>
      <c r="N53" s="65">
        <v>0</v>
      </c>
      <c r="O53" s="63">
        <v>0</v>
      </c>
      <c r="P53" s="66">
        <v>3</v>
      </c>
      <c r="Q53" s="63">
        <v>75</v>
      </c>
      <c r="R53" s="65">
        <v>0</v>
      </c>
      <c r="S53" s="63">
        <v>0</v>
      </c>
      <c r="T53" s="66">
        <v>1</v>
      </c>
      <c r="U53" s="67">
        <v>25</v>
      </c>
      <c r="V53" s="81">
        <v>0</v>
      </c>
      <c r="W53" s="69">
        <v>0</v>
      </c>
      <c r="X53" s="70">
        <v>306</v>
      </c>
      <c r="Y53" s="71">
        <v>100</v>
      </c>
    </row>
    <row r="54" spans="1:25" s="23" customFormat="1" ht="15" customHeight="1" x14ac:dyDescent="0.2">
      <c r="A54" s="21" t="s">
        <v>19</v>
      </c>
      <c r="B54" s="59" t="s">
        <v>66</v>
      </c>
      <c r="C54" s="38">
        <v>44</v>
      </c>
      <c r="D54" s="46">
        <v>2</v>
      </c>
      <c r="E54" s="40">
        <v>4.5454999999999997</v>
      </c>
      <c r="F54" s="39">
        <v>42</v>
      </c>
      <c r="G54" s="40">
        <v>95.454999999999998</v>
      </c>
      <c r="H54" s="39">
        <v>0</v>
      </c>
      <c r="I54" s="76">
        <v>0</v>
      </c>
      <c r="J54" s="43">
        <v>0</v>
      </c>
      <c r="K54" s="41">
        <v>0</v>
      </c>
      <c r="L54" s="43">
        <v>1</v>
      </c>
      <c r="M54" s="41">
        <v>2.3809999999999998</v>
      </c>
      <c r="N54" s="43">
        <v>21</v>
      </c>
      <c r="O54" s="41">
        <v>50</v>
      </c>
      <c r="P54" s="47">
        <v>18</v>
      </c>
      <c r="Q54" s="41">
        <v>42.856999999999999</v>
      </c>
      <c r="R54" s="43">
        <v>0</v>
      </c>
      <c r="S54" s="41">
        <v>0</v>
      </c>
      <c r="T54" s="47">
        <v>2</v>
      </c>
      <c r="U54" s="40">
        <v>4.7618999999999998</v>
      </c>
      <c r="V54" s="82">
        <v>0</v>
      </c>
      <c r="W54" s="45">
        <v>0</v>
      </c>
      <c r="X54" s="24">
        <v>1971</v>
      </c>
      <c r="Y54" s="25">
        <v>100</v>
      </c>
    </row>
    <row r="55" spans="1:25" s="23" customFormat="1" ht="15" customHeight="1" x14ac:dyDescent="0.2">
      <c r="A55" s="21" t="s">
        <v>19</v>
      </c>
      <c r="B55" s="72" t="s">
        <v>67</v>
      </c>
      <c r="C55" s="61">
        <v>372</v>
      </c>
      <c r="D55" s="62">
        <v>66</v>
      </c>
      <c r="E55" s="67">
        <v>17.741900000000001</v>
      </c>
      <c r="F55" s="62">
        <v>306</v>
      </c>
      <c r="G55" s="67">
        <v>82.257999999999996</v>
      </c>
      <c r="H55" s="62">
        <v>7</v>
      </c>
      <c r="I55" s="63">
        <v>2.2875999999999999</v>
      </c>
      <c r="J55" s="65">
        <v>3</v>
      </c>
      <c r="K55" s="63">
        <v>0.98038999999999998</v>
      </c>
      <c r="L55" s="64">
        <v>52</v>
      </c>
      <c r="M55" s="63">
        <v>16.993500000000001</v>
      </c>
      <c r="N55" s="64">
        <v>15</v>
      </c>
      <c r="O55" s="63">
        <v>4.9020000000000001</v>
      </c>
      <c r="P55" s="73">
        <v>203</v>
      </c>
      <c r="Q55" s="63">
        <v>66.34</v>
      </c>
      <c r="R55" s="64">
        <v>1</v>
      </c>
      <c r="S55" s="63">
        <v>0.32700000000000001</v>
      </c>
      <c r="T55" s="73">
        <v>25</v>
      </c>
      <c r="U55" s="67">
        <v>8.1699000000000002</v>
      </c>
      <c r="V55" s="81">
        <v>12</v>
      </c>
      <c r="W55" s="69">
        <v>3.2258</v>
      </c>
      <c r="X55" s="70">
        <v>2305</v>
      </c>
      <c r="Y55" s="71">
        <v>100</v>
      </c>
    </row>
    <row r="56" spans="1:25" s="23" customFormat="1" ht="15" customHeight="1" x14ac:dyDescent="0.2">
      <c r="A56" s="21" t="s">
        <v>19</v>
      </c>
      <c r="B56" s="59" t="s">
        <v>68</v>
      </c>
      <c r="C56" s="38">
        <v>30</v>
      </c>
      <c r="D56" s="39">
        <v>1</v>
      </c>
      <c r="E56" s="40">
        <v>3.3332999999999999</v>
      </c>
      <c r="F56" s="46">
        <v>29</v>
      </c>
      <c r="G56" s="40">
        <v>96.667000000000002</v>
      </c>
      <c r="H56" s="46">
        <v>0</v>
      </c>
      <c r="I56" s="41">
        <v>0</v>
      </c>
      <c r="J56" s="42">
        <v>0</v>
      </c>
      <c r="K56" s="41">
        <v>0</v>
      </c>
      <c r="L56" s="43">
        <v>1</v>
      </c>
      <c r="M56" s="41">
        <v>3.4483000000000001</v>
      </c>
      <c r="N56" s="42">
        <v>0</v>
      </c>
      <c r="O56" s="41">
        <v>0</v>
      </c>
      <c r="P56" s="44">
        <v>26</v>
      </c>
      <c r="Q56" s="41">
        <v>89.655000000000001</v>
      </c>
      <c r="R56" s="42">
        <v>0</v>
      </c>
      <c r="S56" s="41">
        <v>0</v>
      </c>
      <c r="T56" s="44">
        <v>2</v>
      </c>
      <c r="U56" s="40">
        <v>6.8966000000000003</v>
      </c>
      <c r="V56" s="82">
        <v>0</v>
      </c>
      <c r="W56" s="45">
        <v>0</v>
      </c>
      <c r="X56" s="24">
        <v>720</v>
      </c>
      <c r="Y56" s="25">
        <v>100</v>
      </c>
    </row>
    <row r="57" spans="1:25" s="23" customFormat="1" ht="15" customHeight="1" x14ac:dyDescent="0.2">
      <c r="A57" s="21" t="s">
        <v>19</v>
      </c>
      <c r="B57" s="72" t="s">
        <v>69</v>
      </c>
      <c r="C57" s="61">
        <v>101</v>
      </c>
      <c r="D57" s="62">
        <v>3</v>
      </c>
      <c r="E57" s="67">
        <v>2.9702999999999999</v>
      </c>
      <c r="F57" s="74">
        <v>98</v>
      </c>
      <c r="G57" s="67">
        <v>97.03</v>
      </c>
      <c r="H57" s="74">
        <v>1</v>
      </c>
      <c r="I57" s="63">
        <v>1.0204</v>
      </c>
      <c r="J57" s="64">
        <v>0</v>
      </c>
      <c r="K57" s="63">
        <v>0</v>
      </c>
      <c r="L57" s="64">
        <v>48</v>
      </c>
      <c r="M57" s="63">
        <v>48.979599999999998</v>
      </c>
      <c r="N57" s="64">
        <v>18</v>
      </c>
      <c r="O57" s="63">
        <v>18.367000000000001</v>
      </c>
      <c r="P57" s="73">
        <v>29</v>
      </c>
      <c r="Q57" s="63">
        <v>29.591999999999999</v>
      </c>
      <c r="R57" s="64">
        <v>0</v>
      </c>
      <c r="S57" s="63">
        <v>0</v>
      </c>
      <c r="T57" s="73">
        <v>2</v>
      </c>
      <c r="U57" s="67">
        <v>2.0407999999999999</v>
      </c>
      <c r="V57" s="81">
        <v>2</v>
      </c>
      <c r="W57" s="69">
        <v>1.9802</v>
      </c>
      <c r="X57" s="70">
        <v>2232</v>
      </c>
      <c r="Y57" s="71">
        <v>100</v>
      </c>
    </row>
    <row r="58" spans="1:25" s="23" customFormat="1" ht="15" customHeight="1" thickBot="1" x14ac:dyDescent="0.25">
      <c r="A58" s="21" t="s">
        <v>19</v>
      </c>
      <c r="B58" s="77" t="s">
        <v>70</v>
      </c>
      <c r="C58" s="49">
        <v>4</v>
      </c>
      <c r="D58" s="52">
        <v>0</v>
      </c>
      <c r="E58" s="51">
        <v>0</v>
      </c>
      <c r="F58" s="50">
        <v>4</v>
      </c>
      <c r="G58" s="51">
        <v>100</v>
      </c>
      <c r="H58" s="50">
        <v>0</v>
      </c>
      <c r="I58" s="53">
        <v>0</v>
      </c>
      <c r="J58" s="54">
        <v>0</v>
      </c>
      <c r="K58" s="53">
        <v>0</v>
      </c>
      <c r="L58" s="54">
        <v>0</v>
      </c>
      <c r="M58" s="53">
        <v>0</v>
      </c>
      <c r="N58" s="54">
        <v>0</v>
      </c>
      <c r="O58" s="53">
        <v>0</v>
      </c>
      <c r="P58" s="78">
        <v>4</v>
      </c>
      <c r="Q58" s="53">
        <v>100</v>
      </c>
      <c r="R58" s="54">
        <v>0</v>
      </c>
      <c r="S58" s="53">
        <v>0</v>
      </c>
      <c r="T58" s="78">
        <v>0</v>
      </c>
      <c r="U58" s="51">
        <v>0</v>
      </c>
      <c r="V58" s="83">
        <v>0</v>
      </c>
      <c r="W58" s="55">
        <v>0</v>
      </c>
      <c r="X58" s="26">
        <v>365</v>
      </c>
      <c r="Y58" s="27">
        <v>100</v>
      </c>
    </row>
    <row r="59" spans="1:25" s="23" customFormat="1" ht="15" customHeight="1" x14ac:dyDescent="0.2">
      <c r="A59" s="21"/>
      <c r="B59" s="28"/>
      <c r="C59" s="29"/>
      <c r="D59" s="29"/>
      <c r="E59" s="29"/>
      <c r="F59" s="29"/>
      <c r="G59" s="29"/>
      <c r="H59" s="29"/>
      <c r="I59" s="29"/>
      <c r="J59" s="29"/>
      <c r="K59" s="29"/>
      <c r="L59" s="29"/>
      <c r="M59" s="29"/>
      <c r="N59" s="29"/>
      <c r="O59" s="29"/>
      <c r="P59" s="29"/>
      <c r="Q59" s="29"/>
      <c r="R59" s="29"/>
      <c r="S59" s="29"/>
      <c r="T59" s="29"/>
      <c r="U59" s="29"/>
      <c r="V59" s="84"/>
      <c r="W59" s="22"/>
      <c r="X59" s="29"/>
      <c r="Y59" s="29"/>
    </row>
    <row r="60" spans="1:25" s="23" customFormat="1" ht="15" customHeight="1" x14ac:dyDescent="0.2">
      <c r="A60" s="21"/>
      <c r="B60" s="28" t="s">
        <v>78</v>
      </c>
      <c r="C60" s="30"/>
      <c r="D60" s="30"/>
      <c r="E60" s="30"/>
      <c r="F60" s="30"/>
      <c r="G60" s="30"/>
      <c r="H60" s="29"/>
      <c r="I60" s="29"/>
      <c r="J60" s="29"/>
      <c r="K60" s="29"/>
      <c r="L60" s="29"/>
      <c r="M60" s="29"/>
      <c r="N60" s="29"/>
      <c r="O60" s="29"/>
      <c r="P60" s="29"/>
      <c r="Q60" s="29"/>
      <c r="R60" s="29"/>
      <c r="S60" s="29"/>
      <c r="T60" s="29"/>
      <c r="U60" s="29"/>
      <c r="V60" s="84"/>
      <c r="W60" s="30"/>
      <c r="X60" s="29"/>
      <c r="Y60" s="29"/>
    </row>
    <row r="61" spans="1:25" s="23" customFormat="1" ht="15" customHeight="1" x14ac:dyDescent="0.2">
      <c r="A61" s="21"/>
      <c r="B61" s="31" t="s">
        <v>77</v>
      </c>
      <c r="C61" s="30"/>
      <c r="D61" s="30"/>
      <c r="E61" s="30"/>
      <c r="F61" s="30"/>
      <c r="G61" s="30"/>
      <c r="H61" s="29"/>
      <c r="I61" s="29"/>
      <c r="J61" s="29"/>
      <c r="K61" s="29"/>
      <c r="L61" s="29"/>
      <c r="M61" s="29"/>
      <c r="N61" s="29"/>
      <c r="O61" s="29"/>
      <c r="P61" s="29"/>
      <c r="Q61" s="29"/>
      <c r="R61" s="29"/>
      <c r="S61" s="29"/>
      <c r="T61" s="29"/>
      <c r="U61" s="29"/>
      <c r="V61" s="84"/>
      <c r="W61" s="30"/>
      <c r="X61" s="29"/>
      <c r="Y61" s="29"/>
    </row>
    <row r="62" spans="1:25" s="23" customFormat="1" ht="15" customHeight="1" x14ac:dyDescent="0.2">
      <c r="A62" s="21"/>
      <c r="B62" s="31" t="s">
        <v>76</v>
      </c>
      <c r="C62" s="30"/>
      <c r="D62" s="30"/>
      <c r="E62" s="30"/>
      <c r="F62" s="30"/>
      <c r="G62" s="30"/>
      <c r="H62" s="29"/>
      <c r="I62" s="29"/>
      <c r="J62" s="29"/>
      <c r="K62" s="29"/>
      <c r="L62" s="29"/>
      <c r="M62" s="29"/>
      <c r="N62" s="29"/>
      <c r="O62" s="29"/>
      <c r="P62" s="29"/>
      <c r="Q62" s="29"/>
      <c r="R62" s="29"/>
      <c r="S62" s="29"/>
      <c r="T62" s="29"/>
      <c r="U62" s="29"/>
      <c r="V62" s="84"/>
      <c r="W62" s="30"/>
      <c r="X62" s="29"/>
      <c r="Y62" s="29"/>
    </row>
    <row r="63" spans="1:25" s="23" customFormat="1" ht="15" customHeight="1" x14ac:dyDescent="0.2">
      <c r="A63" s="21"/>
      <c r="B63" s="31" t="str">
        <f>CONCATENATE("NOTE: Table reads (for US Totals):  Of all ", C68," public school female students with disabilities who received ", LOWER(A7), ", ",D68," (",TEXT(E7,"0.0"),"%) were served solely under Section 504 and ", F68," (",TEXT(G7,"0.0"),"%) were served under IDEA.")</f>
        <v>NOTE: Table reads (for US Totals):  Of all 4,879 public school female students with disabilities who received expulsions with and without educational services, 667 (13.7%) were served solely under Section 504 and 4,212 (86.3%) were served under IDEA.</v>
      </c>
      <c r="C63" s="30"/>
      <c r="D63" s="30"/>
      <c r="E63" s="30"/>
      <c r="F63" s="30"/>
      <c r="G63" s="30"/>
      <c r="H63" s="29"/>
      <c r="I63" s="29"/>
      <c r="J63" s="29"/>
      <c r="K63" s="29"/>
      <c r="L63" s="29"/>
      <c r="M63" s="29"/>
      <c r="N63" s="29"/>
      <c r="O63" s="29"/>
      <c r="P63" s="29"/>
      <c r="Q63" s="29"/>
      <c r="R63" s="29"/>
      <c r="S63" s="29"/>
      <c r="T63" s="29"/>
      <c r="U63" s="29"/>
      <c r="V63" s="84"/>
      <c r="W63" s="22"/>
      <c r="X63" s="29"/>
      <c r="Y63" s="29"/>
    </row>
    <row r="64" spans="1:25" s="23" customFormat="1" ht="15" customHeight="1" x14ac:dyDescent="0.2">
      <c r="A64" s="21"/>
      <c r="B64" s="31" t="str">
        <f>CONCATENATE("            Table reads (for US Race/Ethnicity):  Of all ",TEXT(F7,"#,##0")," public school female students with disabilities served under IDEA who received ",LOWER(A7), ", ",TEXT(H7,"#,##0")," (",TEXT(I7,"0.0"),"%) were American Indian or Alaska Native.")</f>
        <v xml:space="preserve">            Table reads (for US Race/Ethnicity):  Of all 4,212 public school female students with disabilities served under IDEA who received expulsions with and without educational services, 88 (2.1%) were American Indian or Alaska Native.</v>
      </c>
      <c r="C64" s="30"/>
      <c r="D64" s="30"/>
      <c r="E64" s="30"/>
      <c r="F64" s="30"/>
      <c r="G64" s="30"/>
      <c r="H64" s="29"/>
      <c r="I64" s="29"/>
      <c r="J64" s="29"/>
      <c r="K64" s="29"/>
      <c r="L64" s="29"/>
      <c r="M64" s="29"/>
      <c r="N64" s="29"/>
      <c r="O64" s="29"/>
      <c r="P64" s="29"/>
      <c r="Q64" s="29"/>
      <c r="R64" s="29"/>
      <c r="S64" s="29"/>
      <c r="T64" s="29"/>
      <c r="U64" s="29"/>
      <c r="V64" s="84"/>
      <c r="W64" s="30"/>
      <c r="X64" s="29"/>
      <c r="Y64" s="29"/>
    </row>
    <row r="65" spans="1:26" s="23" customFormat="1" ht="15" customHeight="1" x14ac:dyDescent="0.2">
      <c r="A65" s="21"/>
      <c r="B65" s="115" t="s">
        <v>74</v>
      </c>
      <c r="C65" s="115"/>
      <c r="D65" s="115"/>
      <c r="E65" s="115"/>
      <c r="F65" s="115"/>
      <c r="G65" s="115"/>
      <c r="H65" s="115"/>
      <c r="I65" s="115"/>
      <c r="J65" s="115"/>
      <c r="K65" s="115"/>
      <c r="L65" s="115"/>
      <c r="M65" s="115"/>
      <c r="N65" s="115"/>
      <c r="O65" s="115"/>
      <c r="P65" s="115"/>
      <c r="Q65" s="115"/>
      <c r="R65" s="115"/>
      <c r="S65" s="115"/>
      <c r="T65" s="115"/>
      <c r="U65" s="115"/>
      <c r="V65" s="115"/>
      <c r="W65" s="115"/>
      <c r="X65" s="29"/>
      <c r="Y65" s="29"/>
    </row>
    <row r="66" spans="1:26" s="34" customFormat="1" ht="14.1" customHeight="1" x14ac:dyDescent="0.2">
      <c r="A66" s="37"/>
      <c r="B66" s="115" t="s">
        <v>75</v>
      </c>
      <c r="C66" s="115"/>
      <c r="D66" s="115"/>
      <c r="E66" s="115"/>
      <c r="F66" s="115"/>
      <c r="G66" s="115"/>
      <c r="H66" s="115"/>
      <c r="I66" s="115"/>
      <c r="J66" s="115"/>
      <c r="K66" s="115"/>
      <c r="L66" s="115"/>
      <c r="M66" s="115"/>
      <c r="N66" s="115"/>
      <c r="O66" s="115"/>
      <c r="P66" s="115"/>
      <c r="Q66" s="115"/>
      <c r="R66" s="115"/>
      <c r="S66" s="115"/>
      <c r="T66" s="115"/>
      <c r="U66" s="115"/>
      <c r="V66" s="115"/>
      <c r="W66" s="115"/>
      <c r="X66" s="33"/>
      <c r="Y66" s="32"/>
    </row>
    <row r="67" spans="1:26" ht="15" customHeight="1" x14ac:dyDescent="0.2"/>
    <row r="68" spans="1:26" x14ac:dyDescent="0.2">
      <c r="B68" s="56"/>
      <c r="C68" s="57" t="str">
        <f>IF(ISTEXT(C7),LEFT(C7,3),TEXT(C7,"#,##0"))</f>
        <v>4,879</v>
      </c>
      <c r="D68" s="57" t="str">
        <f>IF(ISTEXT(D7),LEFT(D7,3),TEXT(D7,"#,##0"))</f>
        <v>667</v>
      </c>
      <c r="E68" s="57"/>
      <c r="F68" s="57" t="str">
        <f>IF(ISTEXT(F7),LEFT(F7,3),TEXT(F7,"#,##0"))</f>
        <v>4,212</v>
      </c>
      <c r="G68" s="57"/>
      <c r="H68" s="57" t="str">
        <f>IF(ISTEXT(H7),LEFT(H7,3),TEXT(H7,"#,##0"))</f>
        <v>88</v>
      </c>
      <c r="I68" s="4"/>
      <c r="J68" s="4"/>
      <c r="K68" s="4"/>
      <c r="L68" s="4"/>
      <c r="M68" s="4"/>
      <c r="N68" s="4"/>
      <c r="O68" s="4"/>
      <c r="P68" s="4"/>
      <c r="Q68" s="4"/>
      <c r="R68" s="4"/>
      <c r="S68" s="4"/>
      <c r="T68" s="4"/>
      <c r="U68" s="4"/>
      <c r="V68" s="85"/>
      <c r="W68" s="58"/>
    </row>
    <row r="69" spans="1:26" s="36" customFormat="1" ht="15" customHeight="1" x14ac:dyDescent="0.2">
      <c r="B69" s="5"/>
      <c r="C69" s="5"/>
      <c r="D69" s="5"/>
      <c r="E69" s="5"/>
      <c r="F69" s="5"/>
      <c r="G69" s="5"/>
      <c r="H69" s="5"/>
      <c r="I69" s="5"/>
      <c r="J69" s="5"/>
      <c r="K69" s="5"/>
      <c r="L69" s="5"/>
      <c r="M69" s="5"/>
      <c r="N69" s="5"/>
      <c r="O69" s="5"/>
      <c r="P69" s="5"/>
      <c r="Q69" s="5"/>
      <c r="R69" s="5"/>
      <c r="S69" s="5"/>
      <c r="T69" s="5"/>
      <c r="U69" s="5"/>
      <c r="V69" s="86"/>
      <c r="X69" s="4"/>
      <c r="Y69" s="4"/>
      <c r="Z69" s="58"/>
    </row>
  </sheetData>
  <mergeCells count="18">
    <mergeCell ref="B2:W2"/>
    <mergeCell ref="B4:B5"/>
    <mergeCell ref="C4:C5"/>
    <mergeCell ref="D4:E5"/>
    <mergeCell ref="F4:G5"/>
    <mergeCell ref="H4:U4"/>
    <mergeCell ref="V4:W5"/>
    <mergeCell ref="T5:U5"/>
    <mergeCell ref="B65:W65"/>
    <mergeCell ref="B66:W66"/>
    <mergeCell ref="X4:X5"/>
    <mergeCell ref="Y4:Y5"/>
    <mergeCell ref="H5:I5"/>
    <mergeCell ref="J5:K5"/>
    <mergeCell ref="L5:M5"/>
    <mergeCell ref="N5:O5"/>
    <mergeCell ref="P5:Q5"/>
    <mergeCell ref="R5:S5"/>
  </mergeCells>
  <pageMargins left="0.7" right="0.7" top="0.75" bottom="0.75" header="0.3" footer="0.3"/>
  <pageSetup scale="3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showGridLines="0" zoomScale="80" zoomScaleNormal="80" workbookViewId="0"/>
  </sheetViews>
  <sheetFormatPr defaultColWidth="10.140625" defaultRowHeight="15" customHeight="1" x14ac:dyDescent="0.2"/>
  <cols>
    <col min="1" max="1" width="3.140625" style="35" customWidth="1"/>
    <col min="2" max="2" width="19.140625" style="5" customWidth="1"/>
    <col min="3" max="3" width="11.7109375" style="5" customWidth="1"/>
    <col min="4" max="17" width="12.7109375" style="5" customWidth="1"/>
    <col min="18" max="18" width="12.7109375" style="4" customWidth="1"/>
    <col min="19" max="19" width="12.7109375" style="36" customWidth="1"/>
    <col min="20" max="21" width="12.7109375" style="5" customWidth="1"/>
    <col min="22" max="16384" width="10.140625" style="37"/>
  </cols>
  <sheetData>
    <row r="1" spans="1:23" s="5" customFormat="1" ht="15" customHeight="1" x14ac:dyDescent="0.2">
      <c r="A1" s="1"/>
      <c r="B1" s="2"/>
      <c r="C1" s="3"/>
      <c r="D1" s="3"/>
      <c r="E1" s="3"/>
      <c r="F1" s="3"/>
      <c r="G1" s="3"/>
      <c r="H1" s="3"/>
      <c r="I1" s="3"/>
      <c r="J1" s="3"/>
      <c r="K1" s="3"/>
      <c r="L1" s="3"/>
      <c r="M1" s="3"/>
      <c r="N1" s="3"/>
      <c r="O1" s="3"/>
      <c r="P1" s="3"/>
      <c r="Q1" s="3"/>
      <c r="R1" s="93"/>
      <c r="S1" s="4"/>
      <c r="T1" s="3"/>
      <c r="U1" s="3"/>
    </row>
    <row r="2" spans="1:23" s="7" customFormat="1" ht="15" customHeight="1" x14ac:dyDescent="0.25">
      <c r="A2" s="6"/>
      <c r="B2" s="94" t="str">
        <f>CONCATENATE("Number and percentage of public school students without disabilities receiving ",LOWER(A7), " by race/ethnicity and English proficiency, by state: School Year 2015-16")</f>
        <v>Number and percentage of public school students without disabilities receiving expulsions with and without educational services by race/ethnicity and English proficiency, by state: School Year 2015-16</v>
      </c>
      <c r="C2" s="94"/>
      <c r="D2" s="94"/>
      <c r="E2" s="94"/>
      <c r="F2" s="94"/>
      <c r="G2" s="94"/>
      <c r="H2" s="94"/>
      <c r="I2" s="94"/>
      <c r="J2" s="94"/>
      <c r="K2" s="94"/>
      <c r="L2" s="94"/>
      <c r="M2" s="94"/>
      <c r="N2" s="94"/>
      <c r="O2" s="94"/>
      <c r="P2" s="94"/>
      <c r="Q2" s="94"/>
      <c r="R2" s="94"/>
      <c r="S2" s="94"/>
      <c r="T2" s="94"/>
      <c r="U2" s="94"/>
      <c r="V2" s="88"/>
      <c r="W2" s="88"/>
    </row>
    <row r="3" spans="1:23" s="5" customFormat="1" ht="15" customHeight="1" thickBot="1" x14ac:dyDescent="0.3">
      <c r="A3" s="1"/>
      <c r="B3" s="8"/>
      <c r="C3" s="9"/>
      <c r="D3" s="9"/>
      <c r="E3" s="9"/>
      <c r="F3" s="9"/>
      <c r="G3" s="9"/>
      <c r="H3" s="9"/>
      <c r="I3" s="9"/>
      <c r="J3" s="9"/>
      <c r="K3" s="9"/>
      <c r="L3" s="9"/>
      <c r="M3" s="9"/>
      <c r="N3" s="9"/>
      <c r="O3" s="9"/>
      <c r="P3" s="9"/>
      <c r="Q3" s="9"/>
      <c r="R3" s="9"/>
      <c r="S3" s="4"/>
      <c r="T3" s="9"/>
      <c r="U3" s="9"/>
    </row>
    <row r="4" spans="1:23" s="11" customFormat="1" ht="24.95" customHeight="1" x14ac:dyDescent="0.2">
      <c r="A4" s="10"/>
      <c r="B4" s="97" t="s">
        <v>0</v>
      </c>
      <c r="C4" s="99" t="s">
        <v>85</v>
      </c>
      <c r="D4" s="112" t="s">
        <v>84</v>
      </c>
      <c r="E4" s="113"/>
      <c r="F4" s="113"/>
      <c r="G4" s="113"/>
      <c r="H4" s="113"/>
      <c r="I4" s="113"/>
      <c r="J4" s="113"/>
      <c r="K4" s="113"/>
      <c r="L4" s="113"/>
      <c r="M4" s="113"/>
      <c r="N4" s="113"/>
      <c r="O4" s="113"/>
      <c r="P4" s="113"/>
      <c r="Q4" s="114"/>
      <c r="R4" s="101" t="s">
        <v>83</v>
      </c>
      <c r="S4" s="102"/>
      <c r="T4" s="95" t="s">
        <v>5</v>
      </c>
      <c r="U4" s="105" t="s">
        <v>6</v>
      </c>
    </row>
    <row r="5" spans="1:23" s="11" customFormat="1" ht="24.95" customHeight="1" x14ac:dyDescent="0.2">
      <c r="A5" s="10"/>
      <c r="B5" s="98"/>
      <c r="C5" s="100"/>
      <c r="D5" s="107" t="s">
        <v>7</v>
      </c>
      <c r="E5" s="108"/>
      <c r="F5" s="110" t="s">
        <v>8</v>
      </c>
      <c r="G5" s="108"/>
      <c r="H5" s="110" t="s">
        <v>9</v>
      </c>
      <c r="I5" s="108"/>
      <c r="J5" s="110" t="s">
        <v>10</v>
      </c>
      <c r="K5" s="108"/>
      <c r="L5" s="110" t="s">
        <v>11</v>
      </c>
      <c r="M5" s="108"/>
      <c r="N5" s="110" t="s">
        <v>12</v>
      </c>
      <c r="O5" s="108"/>
      <c r="P5" s="110" t="s">
        <v>13</v>
      </c>
      <c r="Q5" s="111"/>
      <c r="R5" s="103"/>
      <c r="S5" s="104"/>
      <c r="T5" s="96"/>
      <c r="U5" s="116"/>
    </row>
    <row r="6" spans="1:23" s="11" customFormat="1" ht="15" customHeight="1" thickBot="1" x14ac:dyDescent="0.25">
      <c r="A6" s="10"/>
      <c r="B6" s="12"/>
      <c r="C6" s="13"/>
      <c r="D6" s="14" t="s">
        <v>14</v>
      </c>
      <c r="E6" s="16" t="s">
        <v>15</v>
      </c>
      <c r="F6" s="17" t="s">
        <v>14</v>
      </c>
      <c r="G6" s="16" t="s">
        <v>15</v>
      </c>
      <c r="H6" s="17" t="s">
        <v>14</v>
      </c>
      <c r="I6" s="16" t="s">
        <v>15</v>
      </c>
      <c r="J6" s="17" t="s">
        <v>14</v>
      </c>
      <c r="K6" s="16" t="s">
        <v>15</v>
      </c>
      <c r="L6" s="17" t="s">
        <v>14</v>
      </c>
      <c r="M6" s="16" t="s">
        <v>15</v>
      </c>
      <c r="N6" s="17" t="s">
        <v>14</v>
      </c>
      <c r="O6" s="16" t="s">
        <v>15</v>
      </c>
      <c r="P6" s="17" t="s">
        <v>14</v>
      </c>
      <c r="Q6" s="18" t="s">
        <v>15</v>
      </c>
      <c r="R6" s="17" t="s">
        <v>14</v>
      </c>
      <c r="S6" s="15" t="s">
        <v>82</v>
      </c>
      <c r="T6" s="19"/>
      <c r="U6" s="20"/>
    </row>
    <row r="7" spans="1:23" s="23" customFormat="1" ht="15" customHeight="1" x14ac:dyDescent="0.2">
      <c r="A7" s="21" t="s">
        <v>17</v>
      </c>
      <c r="B7" s="60" t="s">
        <v>18</v>
      </c>
      <c r="C7" s="61">
        <v>76263</v>
      </c>
      <c r="D7" s="62">
        <v>1208</v>
      </c>
      <c r="E7" s="63">
        <v>1.5840000000000001</v>
      </c>
      <c r="F7" s="64">
        <v>819</v>
      </c>
      <c r="G7" s="63">
        <v>1.0739000000000001</v>
      </c>
      <c r="H7" s="64">
        <v>16312</v>
      </c>
      <c r="I7" s="63">
        <v>21.389099999999999</v>
      </c>
      <c r="J7" s="64">
        <v>26691</v>
      </c>
      <c r="K7" s="63">
        <v>34.998600000000003</v>
      </c>
      <c r="L7" s="64">
        <v>28126</v>
      </c>
      <c r="M7" s="63">
        <v>36.880299999999998</v>
      </c>
      <c r="N7" s="65">
        <v>262</v>
      </c>
      <c r="O7" s="63">
        <v>0.34350000000000003</v>
      </c>
      <c r="P7" s="66">
        <v>2845</v>
      </c>
      <c r="Q7" s="67">
        <v>3.7305000000000001</v>
      </c>
      <c r="R7" s="68">
        <v>4179</v>
      </c>
      <c r="S7" s="67">
        <v>5.4797000000000002</v>
      </c>
      <c r="T7" s="70">
        <v>96360</v>
      </c>
      <c r="U7" s="69">
        <v>99.986999999999995</v>
      </c>
    </row>
    <row r="8" spans="1:23" s="23" customFormat="1" ht="15" customHeight="1" x14ac:dyDescent="0.2">
      <c r="A8" s="21" t="s">
        <v>19</v>
      </c>
      <c r="B8" s="59" t="s">
        <v>20</v>
      </c>
      <c r="C8" s="38">
        <v>2578</v>
      </c>
      <c r="D8" s="39">
        <v>17</v>
      </c>
      <c r="E8" s="41">
        <v>0.65939999999999999</v>
      </c>
      <c r="F8" s="43">
        <v>8</v>
      </c>
      <c r="G8" s="41">
        <v>0.31030000000000002</v>
      </c>
      <c r="H8" s="42">
        <v>98</v>
      </c>
      <c r="I8" s="41">
        <v>3.8014000000000001</v>
      </c>
      <c r="J8" s="43">
        <v>1461</v>
      </c>
      <c r="K8" s="41">
        <v>56.671799999999998</v>
      </c>
      <c r="L8" s="43">
        <v>960</v>
      </c>
      <c r="M8" s="41">
        <v>37.238199999999999</v>
      </c>
      <c r="N8" s="43">
        <v>6</v>
      </c>
      <c r="O8" s="41">
        <v>0.23269999999999999</v>
      </c>
      <c r="P8" s="47">
        <v>28</v>
      </c>
      <c r="Q8" s="40">
        <v>1.0861000000000001</v>
      </c>
      <c r="R8" s="39">
        <v>27</v>
      </c>
      <c r="S8" s="40">
        <v>1.0472999999999999</v>
      </c>
      <c r="T8" s="24">
        <v>1400</v>
      </c>
      <c r="U8" s="45">
        <v>100</v>
      </c>
    </row>
    <row r="9" spans="1:23" s="23" customFormat="1" ht="15" customHeight="1" x14ac:dyDescent="0.2">
      <c r="A9" s="21" t="s">
        <v>19</v>
      </c>
      <c r="B9" s="72" t="s">
        <v>21</v>
      </c>
      <c r="C9" s="61">
        <v>24</v>
      </c>
      <c r="D9" s="62">
        <v>3</v>
      </c>
      <c r="E9" s="63">
        <v>12.5</v>
      </c>
      <c r="F9" s="64">
        <v>1</v>
      </c>
      <c r="G9" s="63">
        <v>4.1666999999999996</v>
      </c>
      <c r="H9" s="64">
        <v>4</v>
      </c>
      <c r="I9" s="63">
        <v>16.666699999999999</v>
      </c>
      <c r="J9" s="65">
        <v>7</v>
      </c>
      <c r="K9" s="63">
        <v>29.166699999999999</v>
      </c>
      <c r="L9" s="65">
        <v>5</v>
      </c>
      <c r="M9" s="63">
        <v>20.833300000000001</v>
      </c>
      <c r="N9" s="64">
        <v>2</v>
      </c>
      <c r="O9" s="63">
        <v>8.3332999999999995</v>
      </c>
      <c r="P9" s="73">
        <v>2</v>
      </c>
      <c r="Q9" s="67">
        <v>8.3332999999999995</v>
      </c>
      <c r="R9" s="74">
        <v>1</v>
      </c>
      <c r="S9" s="67">
        <v>4.1666999999999996</v>
      </c>
      <c r="T9" s="70">
        <v>503</v>
      </c>
      <c r="U9" s="69">
        <v>100</v>
      </c>
    </row>
    <row r="10" spans="1:23" s="23" customFormat="1" ht="15" customHeight="1" x14ac:dyDescent="0.2">
      <c r="A10" s="21" t="s">
        <v>19</v>
      </c>
      <c r="B10" s="59" t="s">
        <v>22</v>
      </c>
      <c r="C10" s="38">
        <v>446</v>
      </c>
      <c r="D10" s="46">
        <v>47</v>
      </c>
      <c r="E10" s="41">
        <v>10.5381</v>
      </c>
      <c r="F10" s="43">
        <v>8</v>
      </c>
      <c r="G10" s="41">
        <v>1.7937000000000001</v>
      </c>
      <c r="H10" s="42">
        <v>175</v>
      </c>
      <c r="I10" s="41">
        <v>39.237699999999997</v>
      </c>
      <c r="J10" s="43">
        <v>44</v>
      </c>
      <c r="K10" s="41">
        <v>9.8655000000000008</v>
      </c>
      <c r="L10" s="42">
        <v>150</v>
      </c>
      <c r="M10" s="41">
        <v>33.632300000000001</v>
      </c>
      <c r="N10" s="42">
        <v>1</v>
      </c>
      <c r="O10" s="41">
        <v>0.22420000000000001</v>
      </c>
      <c r="P10" s="44">
        <v>21</v>
      </c>
      <c r="Q10" s="40">
        <v>4.7084999999999999</v>
      </c>
      <c r="R10" s="46">
        <v>10</v>
      </c>
      <c r="S10" s="40">
        <v>2.2422</v>
      </c>
      <c r="T10" s="24">
        <v>1977</v>
      </c>
      <c r="U10" s="45">
        <v>100</v>
      </c>
    </row>
    <row r="11" spans="1:23" s="23" customFormat="1" ht="15" customHeight="1" x14ac:dyDescent="0.2">
      <c r="A11" s="21" t="s">
        <v>19</v>
      </c>
      <c r="B11" s="72" t="s">
        <v>23</v>
      </c>
      <c r="C11" s="61">
        <v>804</v>
      </c>
      <c r="D11" s="62">
        <v>2</v>
      </c>
      <c r="E11" s="63">
        <v>0.24879999999999999</v>
      </c>
      <c r="F11" s="65">
        <v>2</v>
      </c>
      <c r="G11" s="63">
        <v>0.24879999999999999</v>
      </c>
      <c r="H11" s="64">
        <v>65</v>
      </c>
      <c r="I11" s="63">
        <v>8.0846</v>
      </c>
      <c r="J11" s="64">
        <v>322</v>
      </c>
      <c r="K11" s="63">
        <v>40.049799999999998</v>
      </c>
      <c r="L11" s="64">
        <v>397</v>
      </c>
      <c r="M11" s="63">
        <v>49.378100000000003</v>
      </c>
      <c r="N11" s="64">
        <v>3</v>
      </c>
      <c r="O11" s="63">
        <v>0.37309999999999999</v>
      </c>
      <c r="P11" s="73">
        <v>13</v>
      </c>
      <c r="Q11" s="67">
        <v>1.6169</v>
      </c>
      <c r="R11" s="74">
        <v>39</v>
      </c>
      <c r="S11" s="67">
        <v>4.8506999999999998</v>
      </c>
      <c r="T11" s="70">
        <v>1092</v>
      </c>
      <c r="U11" s="69">
        <v>100</v>
      </c>
    </row>
    <row r="12" spans="1:23" s="23" customFormat="1" ht="15" customHeight="1" x14ac:dyDescent="0.2">
      <c r="A12" s="21" t="s">
        <v>19</v>
      </c>
      <c r="B12" s="59" t="s">
        <v>24</v>
      </c>
      <c r="C12" s="38">
        <v>7157</v>
      </c>
      <c r="D12" s="39">
        <v>147</v>
      </c>
      <c r="E12" s="41">
        <v>2.0539000000000001</v>
      </c>
      <c r="F12" s="42">
        <v>223</v>
      </c>
      <c r="G12" s="41">
        <v>3.1158000000000001</v>
      </c>
      <c r="H12" s="43">
        <v>3773</v>
      </c>
      <c r="I12" s="41">
        <v>52.717599999999997</v>
      </c>
      <c r="J12" s="43">
        <v>872</v>
      </c>
      <c r="K12" s="41">
        <v>12.1839</v>
      </c>
      <c r="L12" s="43">
        <v>1736</v>
      </c>
      <c r="M12" s="41">
        <v>24.256</v>
      </c>
      <c r="N12" s="42">
        <v>87</v>
      </c>
      <c r="O12" s="41">
        <v>1.2156</v>
      </c>
      <c r="P12" s="47">
        <v>319</v>
      </c>
      <c r="Q12" s="40">
        <v>4.4572000000000003</v>
      </c>
      <c r="R12" s="46">
        <v>1119</v>
      </c>
      <c r="S12" s="40">
        <v>15.635</v>
      </c>
      <c r="T12" s="24">
        <v>10138</v>
      </c>
      <c r="U12" s="45">
        <v>100</v>
      </c>
    </row>
    <row r="13" spans="1:23" s="23" customFormat="1" ht="15" customHeight="1" x14ac:dyDescent="0.2">
      <c r="A13" s="21" t="s">
        <v>19</v>
      </c>
      <c r="B13" s="72" t="s">
        <v>25</v>
      </c>
      <c r="C13" s="61">
        <v>979</v>
      </c>
      <c r="D13" s="62">
        <v>11</v>
      </c>
      <c r="E13" s="63">
        <v>1.1235999999999999</v>
      </c>
      <c r="F13" s="65">
        <v>13</v>
      </c>
      <c r="G13" s="63">
        <v>1.3279000000000001</v>
      </c>
      <c r="H13" s="64">
        <v>369</v>
      </c>
      <c r="I13" s="63">
        <v>37.691499999999998</v>
      </c>
      <c r="J13" s="65">
        <v>115</v>
      </c>
      <c r="K13" s="63">
        <v>11.746700000000001</v>
      </c>
      <c r="L13" s="64">
        <v>416</v>
      </c>
      <c r="M13" s="63">
        <v>42.4923</v>
      </c>
      <c r="N13" s="64">
        <v>3</v>
      </c>
      <c r="O13" s="63">
        <v>0.30640000000000001</v>
      </c>
      <c r="P13" s="66">
        <v>52</v>
      </c>
      <c r="Q13" s="67">
        <v>5.3114999999999997</v>
      </c>
      <c r="R13" s="62">
        <v>167</v>
      </c>
      <c r="S13" s="67">
        <v>17.058199999999999</v>
      </c>
      <c r="T13" s="70">
        <v>1868</v>
      </c>
      <c r="U13" s="69">
        <v>100</v>
      </c>
    </row>
    <row r="14" spans="1:23" s="23" customFormat="1" ht="15" customHeight="1" x14ac:dyDescent="0.2">
      <c r="A14" s="21" t="s">
        <v>19</v>
      </c>
      <c r="B14" s="59" t="s">
        <v>26</v>
      </c>
      <c r="C14" s="48">
        <v>655</v>
      </c>
      <c r="D14" s="39">
        <v>3</v>
      </c>
      <c r="E14" s="41">
        <v>0.45800000000000002</v>
      </c>
      <c r="F14" s="43">
        <v>9</v>
      </c>
      <c r="G14" s="41">
        <v>1.3740000000000001</v>
      </c>
      <c r="H14" s="42">
        <v>216</v>
      </c>
      <c r="I14" s="41">
        <v>32.9771</v>
      </c>
      <c r="J14" s="42">
        <v>206</v>
      </c>
      <c r="K14" s="41">
        <v>31.450399999999998</v>
      </c>
      <c r="L14" s="42">
        <v>202</v>
      </c>
      <c r="M14" s="41">
        <v>30.839700000000001</v>
      </c>
      <c r="N14" s="43">
        <v>0</v>
      </c>
      <c r="O14" s="41">
        <v>0</v>
      </c>
      <c r="P14" s="44">
        <v>19</v>
      </c>
      <c r="Q14" s="40">
        <v>2.9007999999999998</v>
      </c>
      <c r="R14" s="46">
        <v>19</v>
      </c>
      <c r="S14" s="40">
        <v>2.9007999999999998</v>
      </c>
      <c r="T14" s="24">
        <v>1238</v>
      </c>
      <c r="U14" s="45">
        <v>100</v>
      </c>
    </row>
    <row r="15" spans="1:23" s="23" customFormat="1" ht="15" customHeight="1" x14ac:dyDescent="0.2">
      <c r="A15" s="21" t="s">
        <v>19</v>
      </c>
      <c r="B15" s="72" t="s">
        <v>27</v>
      </c>
      <c r="C15" s="75">
        <v>140</v>
      </c>
      <c r="D15" s="62">
        <v>0</v>
      </c>
      <c r="E15" s="63">
        <v>0</v>
      </c>
      <c r="F15" s="64">
        <v>2</v>
      </c>
      <c r="G15" s="63">
        <v>1.4286000000000001</v>
      </c>
      <c r="H15" s="64">
        <v>8</v>
      </c>
      <c r="I15" s="63">
        <v>5.7142999999999997</v>
      </c>
      <c r="J15" s="65">
        <v>82</v>
      </c>
      <c r="K15" s="63">
        <v>58.571399999999997</v>
      </c>
      <c r="L15" s="64">
        <v>42</v>
      </c>
      <c r="M15" s="63">
        <v>30</v>
      </c>
      <c r="N15" s="65">
        <v>0</v>
      </c>
      <c r="O15" s="63">
        <v>0</v>
      </c>
      <c r="P15" s="66">
        <v>6</v>
      </c>
      <c r="Q15" s="67">
        <v>4.2857000000000003</v>
      </c>
      <c r="R15" s="74">
        <v>1</v>
      </c>
      <c r="S15" s="67">
        <v>0.71430000000000005</v>
      </c>
      <c r="T15" s="70">
        <v>235</v>
      </c>
      <c r="U15" s="69">
        <v>100</v>
      </c>
    </row>
    <row r="16" spans="1:23" s="23" customFormat="1" ht="15" customHeight="1" x14ac:dyDescent="0.2">
      <c r="A16" s="21" t="s">
        <v>19</v>
      </c>
      <c r="B16" s="59" t="s">
        <v>28</v>
      </c>
      <c r="C16" s="48">
        <v>67</v>
      </c>
      <c r="D16" s="46">
        <v>0</v>
      </c>
      <c r="E16" s="41">
        <v>0</v>
      </c>
      <c r="F16" s="42">
        <v>0</v>
      </c>
      <c r="G16" s="41">
        <v>0</v>
      </c>
      <c r="H16" s="43">
        <v>4</v>
      </c>
      <c r="I16" s="41">
        <v>5.9701000000000004</v>
      </c>
      <c r="J16" s="42">
        <v>63</v>
      </c>
      <c r="K16" s="41">
        <v>94.029899999999998</v>
      </c>
      <c r="L16" s="43">
        <v>0</v>
      </c>
      <c r="M16" s="41">
        <v>0</v>
      </c>
      <c r="N16" s="42">
        <v>0</v>
      </c>
      <c r="O16" s="41">
        <v>0</v>
      </c>
      <c r="P16" s="44">
        <v>0</v>
      </c>
      <c r="Q16" s="40">
        <v>0</v>
      </c>
      <c r="R16" s="39">
        <v>3</v>
      </c>
      <c r="S16" s="40">
        <v>4.4775999999999998</v>
      </c>
      <c r="T16" s="24">
        <v>221</v>
      </c>
      <c r="U16" s="45">
        <v>100</v>
      </c>
    </row>
    <row r="17" spans="1:21" s="23" customFormat="1" ht="15" customHeight="1" x14ac:dyDescent="0.2">
      <c r="A17" s="21" t="s">
        <v>19</v>
      </c>
      <c r="B17" s="72" t="s">
        <v>29</v>
      </c>
      <c r="C17" s="61">
        <v>413</v>
      </c>
      <c r="D17" s="62">
        <v>3</v>
      </c>
      <c r="E17" s="63">
        <v>0.72640000000000005</v>
      </c>
      <c r="F17" s="65">
        <v>1</v>
      </c>
      <c r="G17" s="63">
        <v>0.24210000000000001</v>
      </c>
      <c r="H17" s="64">
        <v>60</v>
      </c>
      <c r="I17" s="63">
        <v>14.527799999999999</v>
      </c>
      <c r="J17" s="65">
        <v>177</v>
      </c>
      <c r="K17" s="63">
        <v>42.857100000000003</v>
      </c>
      <c r="L17" s="65">
        <v>157</v>
      </c>
      <c r="M17" s="63">
        <v>38.014499999999998</v>
      </c>
      <c r="N17" s="65">
        <v>1</v>
      </c>
      <c r="O17" s="63">
        <v>0.24210000000000001</v>
      </c>
      <c r="P17" s="73">
        <v>14</v>
      </c>
      <c r="Q17" s="67">
        <v>3.3898000000000001</v>
      </c>
      <c r="R17" s="62">
        <v>9</v>
      </c>
      <c r="S17" s="67">
        <v>2.1791999999999998</v>
      </c>
      <c r="T17" s="70">
        <v>3952</v>
      </c>
      <c r="U17" s="69">
        <v>100</v>
      </c>
    </row>
    <row r="18" spans="1:21" s="23" customFormat="1" ht="15" customHeight="1" x14ac:dyDescent="0.2">
      <c r="A18" s="21" t="s">
        <v>19</v>
      </c>
      <c r="B18" s="59" t="s">
        <v>30</v>
      </c>
      <c r="C18" s="38">
        <v>6140</v>
      </c>
      <c r="D18" s="46">
        <v>16</v>
      </c>
      <c r="E18" s="41">
        <v>0.2606</v>
      </c>
      <c r="F18" s="43">
        <v>42</v>
      </c>
      <c r="G18" s="41">
        <v>0.68400000000000005</v>
      </c>
      <c r="H18" s="43">
        <v>485</v>
      </c>
      <c r="I18" s="41">
        <v>7.899</v>
      </c>
      <c r="J18" s="43">
        <v>3608</v>
      </c>
      <c r="K18" s="41">
        <v>58.7622</v>
      </c>
      <c r="L18" s="43">
        <v>1766</v>
      </c>
      <c r="M18" s="41">
        <v>28.7622</v>
      </c>
      <c r="N18" s="43">
        <v>4</v>
      </c>
      <c r="O18" s="41">
        <v>6.5100000000000005E-2</v>
      </c>
      <c r="P18" s="44">
        <v>219</v>
      </c>
      <c r="Q18" s="40">
        <v>3.5668000000000002</v>
      </c>
      <c r="R18" s="46">
        <v>76</v>
      </c>
      <c r="S18" s="40">
        <v>1.2378</v>
      </c>
      <c r="T18" s="24">
        <v>2407</v>
      </c>
      <c r="U18" s="45">
        <v>100</v>
      </c>
    </row>
    <row r="19" spans="1:21" s="23" customFormat="1" ht="15" customHeight="1" x14ac:dyDescent="0.2">
      <c r="A19" s="21" t="s">
        <v>19</v>
      </c>
      <c r="B19" s="72" t="s">
        <v>31</v>
      </c>
      <c r="C19" s="61">
        <v>57</v>
      </c>
      <c r="D19" s="62">
        <v>0</v>
      </c>
      <c r="E19" s="63">
        <v>0</v>
      </c>
      <c r="F19" s="64">
        <v>11</v>
      </c>
      <c r="G19" s="63">
        <v>19.298200000000001</v>
      </c>
      <c r="H19" s="64">
        <v>5</v>
      </c>
      <c r="I19" s="63">
        <v>8.7719000000000005</v>
      </c>
      <c r="J19" s="64">
        <v>0</v>
      </c>
      <c r="K19" s="63">
        <v>0</v>
      </c>
      <c r="L19" s="64">
        <v>1</v>
      </c>
      <c r="M19" s="63">
        <v>1.7544</v>
      </c>
      <c r="N19" s="64">
        <v>38</v>
      </c>
      <c r="O19" s="63">
        <v>66.666700000000006</v>
      </c>
      <c r="P19" s="66">
        <v>2</v>
      </c>
      <c r="Q19" s="67">
        <v>3.5087999999999999</v>
      </c>
      <c r="R19" s="62">
        <v>12</v>
      </c>
      <c r="S19" s="67">
        <v>21.052600000000002</v>
      </c>
      <c r="T19" s="70">
        <v>290</v>
      </c>
      <c r="U19" s="69">
        <v>100</v>
      </c>
    </row>
    <row r="20" spans="1:21" s="23" customFormat="1" ht="15" customHeight="1" x14ac:dyDescent="0.2">
      <c r="A20" s="21" t="s">
        <v>19</v>
      </c>
      <c r="B20" s="59" t="s">
        <v>32</v>
      </c>
      <c r="C20" s="48">
        <v>139</v>
      </c>
      <c r="D20" s="46">
        <v>0</v>
      </c>
      <c r="E20" s="41">
        <v>0</v>
      </c>
      <c r="F20" s="42">
        <v>0</v>
      </c>
      <c r="G20" s="41">
        <v>0</v>
      </c>
      <c r="H20" s="43">
        <v>41</v>
      </c>
      <c r="I20" s="41">
        <v>29.496400000000001</v>
      </c>
      <c r="J20" s="42">
        <v>1</v>
      </c>
      <c r="K20" s="41">
        <v>0.71940000000000004</v>
      </c>
      <c r="L20" s="42">
        <v>92</v>
      </c>
      <c r="M20" s="41">
        <v>66.187100000000001</v>
      </c>
      <c r="N20" s="42">
        <v>1</v>
      </c>
      <c r="O20" s="41">
        <v>0.71940000000000004</v>
      </c>
      <c r="P20" s="44">
        <v>4</v>
      </c>
      <c r="Q20" s="40">
        <v>2.8776999999999999</v>
      </c>
      <c r="R20" s="46">
        <v>10</v>
      </c>
      <c r="S20" s="40">
        <v>7.1942000000000004</v>
      </c>
      <c r="T20" s="24">
        <v>720</v>
      </c>
      <c r="U20" s="45">
        <v>100</v>
      </c>
    </row>
    <row r="21" spans="1:21" s="23" customFormat="1" ht="15" customHeight="1" x14ac:dyDescent="0.2">
      <c r="A21" s="21" t="s">
        <v>19</v>
      </c>
      <c r="B21" s="72" t="s">
        <v>33</v>
      </c>
      <c r="C21" s="61">
        <v>2125</v>
      </c>
      <c r="D21" s="74">
        <v>4</v>
      </c>
      <c r="E21" s="63">
        <v>0.18820000000000001</v>
      </c>
      <c r="F21" s="64">
        <v>15</v>
      </c>
      <c r="G21" s="63">
        <v>0.70589999999999997</v>
      </c>
      <c r="H21" s="65">
        <v>355</v>
      </c>
      <c r="I21" s="63">
        <v>16.7059</v>
      </c>
      <c r="J21" s="64">
        <v>986</v>
      </c>
      <c r="K21" s="63">
        <v>46.4</v>
      </c>
      <c r="L21" s="64">
        <v>678</v>
      </c>
      <c r="M21" s="63">
        <v>31.905899999999999</v>
      </c>
      <c r="N21" s="64">
        <v>1</v>
      </c>
      <c r="O21" s="63">
        <v>4.7100000000000003E-2</v>
      </c>
      <c r="P21" s="73">
        <v>86</v>
      </c>
      <c r="Q21" s="67">
        <v>4.0471000000000004</v>
      </c>
      <c r="R21" s="62">
        <v>70</v>
      </c>
      <c r="S21" s="67">
        <v>3.2940999999999998</v>
      </c>
      <c r="T21" s="70">
        <v>4081</v>
      </c>
      <c r="U21" s="69">
        <v>99.706000000000003</v>
      </c>
    </row>
    <row r="22" spans="1:21" s="23" customFormat="1" ht="15" customHeight="1" x14ac:dyDescent="0.2">
      <c r="A22" s="21" t="s">
        <v>19</v>
      </c>
      <c r="B22" s="59" t="s">
        <v>34</v>
      </c>
      <c r="C22" s="38">
        <v>3785</v>
      </c>
      <c r="D22" s="39">
        <v>7</v>
      </c>
      <c r="E22" s="41">
        <v>0.18490000000000001</v>
      </c>
      <c r="F22" s="42">
        <v>13</v>
      </c>
      <c r="G22" s="41">
        <v>0.34350000000000003</v>
      </c>
      <c r="H22" s="42">
        <v>406</v>
      </c>
      <c r="I22" s="41">
        <v>10.726599999999999</v>
      </c>
      <c r="J22" s="43">
        <v>917</v>
      </c>
      <c r="K22" s="41">
        <v>24.2272</v>
      </c>
      <c r="L22" s="43">
        <v>2222</v>
      </c>
      <c r="M22" s="41">
        <v>58.705399999999997</v>
      </c>
      <c r="N22" s="43">
        <v>0</v>
      </c>
      <c r="O22" s="41">
        <v>0</v>
      </c>
      <c r="P22" s="47">
        <v>220</v>
      </c>
      <c r="Q22" s="40">
        <v>5.8124000000000002</v>
      </c>
      <c r="R22" s="46">
        <v>137</v>
      </c>
      <c r="S22" s="40">
        <v>3.6196000000000002</v>
      </c>
      <c r="T22" s="24">
        <v>1879</v>
      </c>
      <c r="U22" s="45">
        <v>100</v>
      </c>
    </row>
    <row r="23" spans="1:21" s="23" customFormat="1" ht="15" customHeight="1" x14ac:dyDescent="0.2">
      <c r="A23" s="21" t="s">
        <v>19</v>
      </c>
      <c r="B23" s="72" t="s">
        <v>35</v>
      </c>
      <c r="C23" s="61">
        <v>310</v>
      </c>
      <c r="D23" s="62">
        <v>0</v>
      </c>
      <c r="E23" s="63">
        <v>0</v>
      </c>
      <c r="F23" s="64">
        <v>2</v>
      </c>
      <c r="G23" s="63">
        <v>0.6452</v>
      </c>
      <c r="H23" s="64">
        <v>39</v>
      </c>
      <c r="I23" s="63">
        <v>12.5806</v>
      </c>
      <c r="J23" s="64">
        <v>77</v>
      </c>
      <c r="K23" s="63">
        <v>24.838699999999999</v>
      </c>
      <c r="L23" s="64">
        <v>173</v>
      </c>
      <c r="M23" s="63">
        <v>55.8065</v>
      </c>
      <c r="N23" s="64">
        <v>1</v>
      </c>
      <c r="O23" s="63">
        <v>0.3226</v>
      </c>
      <c r="P23" s="73">
        <v>18</v>
      </c>
      <c r="Q23" s="67">
        <v>5.8064999999999998</v>
      </c>
      <c r="R23" s="74">
        <v>11</v>
      </c>
      <c r="S23" s="67">
        <v>3.5484</v>
      </c>
      <c r="T23" s="70">
        <v>1365</v>
      </c>
      <c r="U23" s="69">
        <v>100</v>
      </c>
    </row>
    <row r="24" spans="1:21" s="23" customFormat="1" ht="15" customHeight="1" x14ac:dyDescent="0.2">
      <c r="A24" s="21" t="s">
        <v>19</v>
      </c>
      <c r="B24" s="59" t="s">
        <v>36</v>
      </c>
      <c r="C24" s="38">
        <v>1099</v>
      </c>
      <c r="D24" s="46">
        <v>13</v>
      </c>
      <c r="E24" s="41">
        <v>1.1829000000000001</v>
      </c>
      <c r="F24" s="43">
        <v>6</v>
      </c>
      <c r="G24" s="41">
        <v>0.54600000000000004</v>
      </c>
      <c r="H24" s="42">
        <v>182</v>
      </c>
      <c r="I24" s="41">
        <v>16.560500000000001</v>
      </c>
      <c r="J24" s="43">
        <v>423</v>
      </c>
      <c r="K24" s="41">
        <v>38.4895</v>
      </c>
      <c r="L24" s="43">
        <v>415</v>
      </c>
      <c r="M24" s="41">
        <v>37.761600000000001</v>
      </c>
      <c r="N24" s="43">
        <v>3</v>
      </c>
      <c r="O24" s="41">
        <v>0.27300000000000002</v>
      </c>
      <c r="P24" s="47">
        <v>57</v>
      </c>
      <c r="Q24" s="40">
        <v>5.1864999999999997</v>
      </c>
      <c r="R24" s="46">
        <v>85</v>
      </c>
      <c r="S24" s="40">
        <v>7.7343000000000002</v>
      </c>
      <c r="T24" s="24">
        <v>1356</v>
      </c>
      <c r="U24" s="45">
        <v>100</v>
      </c>
    </row>
    <row r="25" spans="1:21" s="23" customFormat="1" ht="15" customHeight="1" x14ac:dyDescent="0.2">
      <c r="A25" s="21" t="s">
        <v>19</v>
      </c>
      <c r="B25" s="72" t="s">
        <v>37</v>
      </c>
      <c r="C25" s="75">
        <v>830</v>
      </c>
      <c r="D25" s="62">
        <v>0</v>
      </c>
      <c r="E25" s="63">
        <v>0</v>
      </c>
      <c r="F25" s="64">
        <v>1</v>
      </c>
      <c r="G25" s="63">
        <v>0.1205</v>
      </c>
      <c r="H25" s="64">
        <v>30</v>
      </c>
      <c r="I25" s="63">
        <v>3.6145</v>
      </c>
      <c r="J25" s="64">
        <v>214</v>
      </c>
      <c r="K25" s="63">
        <v>25.783100000000001</v>
      </c>
      <c r="L25" s="65">
        <v>551</v>
      </c>
      <c r="M25" s="63">
        <v>66.385499999999993</v>
      </c>
      <c r="N25" s="64">
        <v>0</v>
      </c>
      <c r="O25" s="63">
        <v>0</v>
      </c>
      <c r="P25" s="73">
        <v>34</v>
      </c>
      <c r="Q25" s="67">
        <v>4.0964</v>
      </c>
      <c r="R25" s="62">
        <v>4</v>
      </c>
      <c r="S25" s="67">
        <v>0.4819</v>
      </c>
      <c r="T25" s="70">
        <v>1407</v>
      </c>
      <c r="U25" s="69">
        <v>100</v>
      </c>
    </row>
    <row r="26" spans="1:21" s="23" customFormat="1" ht="15" customHeight="1" x14ac:dyDescent="0.2">
      <c r="A26" s="21" t="s">
        <v>19</v>
      </c>
      <c r="B26" s="59" t="s">
        <v>38</v>
      </c>
      <c r="C26" s="38">
        <v>4163</v>
      </c>
      <c r="D26" s="39">
        <v>14</v>
      </c>
      <c r="E26" s="41">
        <v>0.33629999999999999</v>
      </c>
      <c r="F26" s="42">
        <v>9</v>
      </c>
      <c r="G26" s="41">
        <v>0.2162</v>
      </c>
      <c r="H26" s="42">
        <v>92</v>
      </c>
      <c r="I26" s="41">
        <v>2.2099000000000002</v>
      </c>
      <c r="J26" s="43">
        <v>3147</v>
      </c>
      <c r="K26" s="41">
        <v>75.594499999999996</v>
      </c>
      <c r="L26" s="43">
        <v>853</v>
      </c>
      <c r="M26" s="41">
        <v>20.49</v>
      </c>
      <c r="N26" s="42">
        <v>1</v>
      </c>
      <c r="O26" s="41">
        <v>2.4E-2</v>
      </c>
      <c r="P26" s="47">
        <v>47</v>
      </c>
      <c r="Q26" s="40">
        <v>1.129</v>
      </c>
      <c r="R26" s="39">
        <v>35</v>
      </c>
      <c r="S26" s="40">
        <v>0.8407</v>
      </c>
      <c r="T26" s="24">
        <v>1367</v>
      </c>
      <c r="U26" s="45">
        <v>100</v>
      </c>
    </row>
    <row r="27" spans="1:21" s="23" customFormat="1" ht="15" customHeight="1" x14ac:dyDescent="0.2">
      <c r="A27" s="21" t="s">
        <v>19</v>
      </c>
      <c r="B27" s="72" t="s">
        <v>39</v>
      </c>
      <c r="C27" s="75">
        <v>111</v>
      </c>
      <c r="D27" s="74">
        <v>2</v>
      </c>
      <c r="E27" s="63">
        <v>1.8018000000000001</v>
      </c>
      <c r="F27" s="64">
        <v>1</v>
      </c>
      <c r="G27" s="63">
        <v>0.90090000000000003</v>
      </c>
      <c r="H27" s="64">
        <v>2</v>
      </c>
      <c r="I27" s="63">
        <v>1.8018000000000001</v>
      </c>
      <c r="J27" s="64">
        <v>4</v>
      </c>
      <c r="K27" s="63">
        <v>3.6036000000000001</v>
      </c>
      <c r="L27" s="65">
        <v>100</v>
      </c>
      <c r="M27" s="63">
        <v>90.090100000000007</v>
      </c>
      <c r="N27" s="64">
        <v>0</v>
      </c>
      <c r="O27" s="63">
        <v>0</v>
      </c>
      <c r="P27" s="73">
        <v>2</v>
      </c>
      <c r="Q27" s="67">
        <v>1.8018000000000001</v>
      </c>
      <c r="R27" s="74">
        <v>1</v>
      </c>
      <c r="S27" s="67">
        <v>0.90090000000000003</v>
      </c>
      <c r="T27" s="70">
        <v>589</v>
      </c>
      <c r="U27" s="69">
        <v>100</v>
      </c>
    </row>
    <row r="28" spans="1:21" s="23" customFormat="1" ht="15" customHeight="1" x14ac:dyDescent="0.2">
      <c r="A28" s="21" t="s">
        <v>19</v>
      </c>
      <c r="B28" s="59" t="s">
        <v>40</v>
      </c>
      <c r="C28" s="48">
        <v>301</v>
      </c>
      <c r="D28" s="46">
        <v>0</v>
      </c>
      <c r="E28" s="41">
        <v>0</v>
      </c>
      <c r="F28" s="43">
        <v>1</v>
      </c>
      <c r="G28" s="41">
        <v>0.3322</v>
      </c>
      <c r="H28" s="43">
        <v>63</v>
      </c>
      <c r="I28" s="41">
        <v>20.930199999999999</v>
      </c>
      <c r="J28" s="43">
        <v>209</v>
      </c>
      <c r="K28" s="41">
        <v>69.435199999999995</v>
      </c>
      <c r="L28" s="42">
        <v>22</v>
      </c>
      <c r="M28" s="41">
        <v>7.3090000000000002</v>
      </c>
      <c r="N28" s="43">
        <v>0</v>
      </c>
      <c r="O28" s="41">
        <v>0</v>
      </c>
      <c r="P28" s="44">
        <v>6</v>
      </c>
      <c r="Q28" s="40">
        <v>1.9934000000000001</v>
      </c>
      <c r="R28" s="39">
        <v>26</v>
      </c>
      <c r="S28" s="40">
        <v>8.6379000000000001</v>
      </c>
      <c r="T28" s="24">
        <v>1434</v>
      </c>
      <c r="U28" s="45">
        <v>100</v>
      </c>
    </row>
    <row r="29" spans="1:21" s="23" customFormat="1" ht="15" customHeight="1" x14ac:dyDescent="0.2">
      <c r="A29" s="21" t="s">
        <v>19</v>
      </c>
      <c r="B29" s="72" t="s">
        <v>41</v>
      </c>
      <c r="C29" s="61">
        <v>308</v>
      </c>
      <c r="D29" s="62">
        <v>0</v>
      </c>
      <c r="E29" s="63">
        <v>0</v>
      </c>
      <c r="F29" s="64">
        <v>1</v>
      </c>
      <c r="G29" s="63">
        <v>0.32469999999999999</v>
      </c>
      <c r="H29" s="65">
        <v>123</v>
      </c>
      <c r="I29" s="63">
        <v>39.935099999999998</v>
      </c>
      <c r="J29" s="64">
        <v>55</v>
      </c>
      <c r="K29" s="63">
        <v>17.857099999999999</v>
      </c>
      <c r="L29" s="65">
        <v>114</v>
      </c>
      <c r="M29" s="63">
        <v>37.012999999999998</v>
      </c>
      <c r="N29" s="64">
        <v>0</v>
      </c>
      <c r="O29" s="63">
        <v>0</v>
      </c>
      <c r="P29" s="73">
        <v>15</v>
      </c>
      <c r="Q29" s="67">
        <v>4.8700999999999999</v>
      </c>
      <c r="R29" s="62">
        <v>28</v>
      </c>
      <c r="S29" s="67">
        <v>9.0908999999999995</v>
      </c>
      <c r="T29" s="70">
        <v>1873</v>
      </c>
      <c r="U29" s="69">
        <v>100</v>
      </c>
    </row>
    <row r="30" spans="1:21" s="23" customFormat="1" ht="15" customHeight="1" x14ac:dyDescent="0.2">
      <c r="A30" s="21" t="s">
        <v>19</v>
      </c>
      <c r="B30" s="59" t="s">
        <v>42</v>
      </c>
      <c r="C30" s="38">
        <v>1254</v>
      </c>
      <c r="D30" s="46">
        <v>10</v>
      </c>
      <c r="E30" s="41">
        <v>0.7974</v>
      </c>
      <c r="F30" s="42">
        <v>8</v>
      </c>
      <c r="G30" s="41">
        <v>0.63800000000000001</v>
      </c>
      <c r="H30" s="43">
        <v>70</v>
      </c>
      <c r="I30" s="41">
        <v>5.5820999999999996</v>
      </c>
      <c r="J30" s="43">
        <v>380</v>
      </c>
      <c r="K30" s="41">
        <v>30.303000000000001</v>
      </c>
      <c r="L30" s="43">
        <v>742</v>
      </c>
      <c r="M30" s="41">
        <v>59.170699999999997</v>
      </c>
      <c r="N30" s="43">
        <v>1</v>
      </c>
      <c r="O30" s="41">
        <v>7.9699999999999993E-2</v>
      </c>
      <c r="P30" s="44">
        <v>43</v>
      </c>
      <c r="Q30" s="40">
        <v>3.4289999999999998</v>
      </c>
      <c r="R30" s="39">
        <v>20</v>
      </c>
      <c r="S30" s="40">
        <v>1.5949</v>
      </c>
      <c r="T30" s="24">
        <v>3616</v>
      </c>
      <c r="U30" s="45">
        <v>100</v>
      </c>
    </row>
    <row r="31" spans="1:21" s="23" customFormat="1" ht="15" customHeight="1" x14ac:dyDescent="0.2">
      <c r="A31" s="21" t="s">
        <v>19</v>
      </c>
      <c r="B31" s="72" t="s">
        <v>43</v>
      </c>
      <c r="C31" s="75">
        <v>379</v>
      </c>
      <c r="D31" s="62">
        <v>12</v>
      </c>
      <c r="E31" s="63">
        <v>3.1661999999999999</v>
      </c>
      <c r="F31" s="65">
        <v>5</v>
      </c>
      <c r="G31" s="63">
        <v>1.3192999999999999</v>
      </c>
      <c r="H31" s="64">
        <v>58</v>
      </c>
      <c r="I31" s="63">
        <v>15.3034</v>
      </c>
      <c r="J31" s="65">
        <v>124</v>
      </c>
      <c r="K31" s="63">
        <v>32.717700000000001</v>
      </c>
      <c r="L31" s="64">
        <v>165</v>
      </c>
      <c r="M31" s="63">
        <v>43.535600000000002</v>
      </c>
      <c r="N31" s="64">
        <v>1</v>
      </c>
      <c r="O31" s="63">
        <v>0.26390000000000002</v>
      </c>
      <c r="P31" s="66">
        <v>14</v>
      </c>
      <c r="Q31" s="67">
        <v>3.6939000000000002</v>
      </c>
      <c r="R31" s="62">
        <v>21</v>
      </c>
      <c r="S31" s="67">
        <v>5.5408999999999997</v>
      </c>
      <c r="T31" s="70">
        <v>2170</v>
      </c>
      <c r="U31" s="69">
        <v>99.953999999999994</v>
      </c>
    </row>
    <row r="32" spans="1:21" s="23" customFormat="1" ht="15" customHeight="1" x14ac:dyDescent="0.2">
      <c r="A32" s="21" t="s">
        <v>19</v>
      </c>
      <c r="B32" s="59" t="s">
        <v>44</v>
      </c>
      <c r="C32" s="38">
        <v>1854</v>
      </c>
      <c r="D32" s="39">
        <v>2</v>
      </c>
      <c r="E32" s="41">
        <v>0.1079</v>
      </c>
      <c r="F32" s="43">
        <v>1</v>
      </c>
      <c r="G32" s="41">
        <v>5.3900000000000003E-2</v>
      </c>
      <c r="H32" s="43">
        <v>36</v>
      </c>
      <c r="I32" s="41">
        <v>1.9417</v>
      </c>
      <c r="J32" s="43">
        <v>1280</v>
      </c>
      <c r="K32" s="41">
        <v>69.039900000000003</v>
      </c>
      <c r="L32" s="42">
        <v>518</v>
      </c>
      <c r="M32" s="41">
        <v>27.939599999999999</v>
      </c>
      <c r="N32" s="42">
        <v>0</v>
      </c>
      <c r="O32" s="41">
        <v>0</v>
      </c>
      <c r="P32" s="47">
        <v>17</v>
      </c>
      <c r="Q32" s="40">
        <v>0.91690000000000005</v>
      </c>
      <c r="R32" s="46">
        <v>12</v>
      </c>
      <c r="S32" s="40">
        <v>0.6472</v>
      </c>
      <c r="T32" s="24">
        <v>978</v>
      </c>
      <c r="U32" s="45">
        <v>100</v>
      </c>
    </row>
    <row r="33" spans="1:21" s="23" customFormat="1" ht="15" customHeight="1" x14ac:dyDescent="0.2">
      <c r="A33" s="21" t="s">
        <v>19</v>
      </c>
      <c r="B33" s="72" t="s">
        <v>45</v>
      </c>
      <c r="C33" s="61">
        <v>683</v>
      </c>
      <c r="D33" s="74">
        <v>6</v>
      </c>
      <c r="E33" s="63">
        <v>0.87849999999999995</v>
      </c>
      <c r="F33" s="64">
        <v>6</v>
      </c>
      <c r="G33" s="63">
        <v>0.87849999999999995</v>
      </c>
      <c r="H33" s="65">
        <v>30</v>
      </c>
      <c r="I33" s="63">
        <v>4.3924000000000003</v>
      </c>
      <c r="J33" s="64">
        <v>112</v>
      </c>
      <c r="K33" s="63">
        <v>16.398199999999999</v>
      </c>
      <c r="L33" s="64">
        <v>509</v>
      </c>
      <c r="M33" s="63">
        <v>74.524199999999993</v>
      </c>
      <c r="N33" s="65">
        <v>1</v>
      </c>
      <c r="O33" s="63">
        <v>0.1464</v>
      </c>
      <c r="P33" s="73">
        <v>19</v>
      </c>
      <c r="Q33" s="67">
        <v>2.7818000000000001</v>
      </c>
      <c r="R33" s="74">
        <v>4</v>
      </c>
      <c r="S33" s="67">
        <v>0.5857</v>
      </c>
      <c r="T33" s="70">
        <v>2372</v>
      </c>
      <c r="U33" s="69">
        <v>100</v>
      </c>
    </row>
    <row r="34" spans="1:21" s="23" customFormat="1" ht="15" customHeight="1" x14ac:dyDescent="0.2">
      <c r="A34" s="21" t="s">
        <v>19</v>
      </c>
      <c r="B34" s="59" t="s">
        <v>46</v>
      </c>
      <c r="C34" s="48">
        <v>82</v>
      </c>
      <c r="D34" s="39">
        <v>35</v>
      </c>
      <c r="E34" s="41">
        <v>42.682899999999997</v>
      </c>
      <c r="F34" s="43">
        <v>0</v>
      </c>
      <c r="G34" s="41">
        <v>0</v>
      </c>
      <c r="H34" s="42">
        <v>0</v>
      </c>
      <c r="I34" s="41">
        <v>0</v>
      </c>
      <c r="J34" s="43">
        <v>0</v>
      </c>
      <c r="K34" s="41">
        <v>0</v>
      </c>
      <c r="L34" s="42">
        <v>46</v>
      </c>
      <c r="M34" s="41">
        <v>56.0976</v>
      </c>
      <c r="N34" s="42">
        <v>0</v>
      </c>
      <c r="O34" s="41">
        <v>0</v>
      </c>
      <c r="P34" s="44">
        <v>1</v>
      </c>
      <c r="Q34" s="40">
        <v>1.2195</v>
      </c>
      <c r="R34" s="46">
        <v>3</v>
      </c>
      <c r="S34" s="40">
        <v>3.6585000000000001</v>
      </c>
      <c r="T34" s="24">
        <v>825</v>
      </c>
      <c r="U34" s="45">
        <v>100</v>
      </c>
    </row>
    <row r="35" spans="1:21" s="23" customFormat="1" ht="15" customHeight="1" x14ac:dyDescent="0.2">
      <c r="A35" s="21" t="s">
        <v>19</v>
      </c>
      <c r="B35" s="72" t="s">
        <v>47</v>
      </c>
      <c r="C35" s="75">
        <v>548</v>
      </c>
      <c r="D35" s="74">
        <v>27</v>
      </c>
      <c r="E35" s="63">
        <v>4.9269999999999996</v>
      </c>
      <c r="F35" s="64">
        <v>8</v>
      </c>
      <c r="G35" s="63">
        <v>1.4599</v>
      </c>
      <c r="H35" s="65">
        <v>114</v>
      </c>
      <c r="I35" s="63">
        <v>20.802900000000001</v>
      </c>
      <c r="J35" s="64">
        <v>144</v>
      </c>
      <c r="K35" s="63">
        <v>26.2774</v>
      </c>
      <c r="L35" s="65">
        <v>208</v>
      </c>
      <c r="M35" s="63">
        <v>37.956200000000003</v>
      </c>
      <c r="N35" s="64">
        <v>0</v>
      </c>
      <c r="O35" s="63">
        <v>0</v>
      </c>
      <c r="P35" s="73">
        <v>47</v>
      </c>
      <c r="Q35" s="67">
        <v>8.5765999999999991</v>
      </c>
      <c r="R35" s="74">
        <v>10</v>
      </c>
      <c r="S35" s="67">
        <v>1.8248</v>
      </c>
      <c r="T35" s="70">
        <v>1064</v>
      </c>
      <c r="U35" s="69">
        <v>100</v>
      </c>
    </row>
    <row r="36" spans="1:21" s="23" customFormat="1" ht="15" customHeight="1" x14ac:dyDescent="0.2">
      <c r="A36" s="21" t="s">
        <v>19</v>
      </c>
      <c r="B36" s="59" t="s">
        <v>48</v>
      </c>
      <c r="C36" s="48">
        <v>1919</v>
      </c>
      <c r="D36" s="46">
        <v>14</v>
      </c>
      <c r="E36" s="41">
        <v>0.72950000000000004</v>
      </c>
      <c r="F36" s="43">
        <v>40</v>
      </c>
      <c r="G36" s="41">
        <v>2.0844</v>
      </c>
      <c r="H36" s="43">
        <v>712</v>
      </c>
      <c r="I36" s="41">
        <v>37.102699999999999</v>
      </c>
      <c r="J36" s="42">
        <v>687</v>
      </c>
      <c r="K36" s="41">
        <v>35.799900000000001</v>
      </c>
      <c r="L36" s="42">
        <v>327</v>
      </c>
      <c r="M36" s="41">
        <v>17.040099999999999</v>
      </c>
      <c r="N36" s="43">
        <v>24</v>
      </c>
      <c r="O36" s="41">
        <v>1.2506999999999999</v>
      </c>
      <c r="P36" s="47">
        <v>115</v>
      </c>
      <c r="Q36" s="40">
        <v>5.9927000000000001</v>
      </c>
      <c r="R36" s="46">
        <v>232</v>
      </c>
      <c r="S36" s="40">
        <v>12.089600000000001</v>
      </c>
      <c r="T36" s="24">
        <v>658</v>
      </c>
      <c r="U36" s="45">
        <v>100</v>
      </c>
    </row>
    <row r="37" spans="1:21" s="23" customFormat="1" ht="15" customHeight="1" x14ac:dyDescent="0.2">
      <c r="A37" s="21" t="s">
        <v>19</v>
      </c>
      <c r="B37" s="72" t="s">
        <v>49</v>
      </c>
      <c r="C37" s="61">
        <v>82</v>
      </c>
      <c r="D37" s="62">
        <v>1</v>
      </c>
      <c r="E37" s="63">
        <v>1.2195</v>
      </c>
      <c r="F37" s="64">
        <v>0</v>
      </c>
      <c r="G37" s="63">
        <v>0</v>
      </c>
      <c r="H37" s="64">
        <v>4</v>
      </c>
      <c r="I37" s="63">
        <v>4.8780000000000001</v>
      </c>
      <c r="J37" s="64">
        <v>2</v>
      </c>
      <c r="K37" s="63">
        <v>2.4390000000000001</v>
      </c>
      <c r="L37" s="64">
        <v>73</v>
      </c>
      <c r="M37" s="63">
        <v>89.0244</v>
      </c>
      <c r="N37" s="65">
        <v>2</v>
      </c>
      <c r="O37" s="63">
        <v>2.4390000000000001</v>
      </c>
      <c r="P37" s="73">
        <v>0</v>
      </c>
      <c r="Q37" s="67">
        <v>0</v>
      </c>
      <c r="R37" s="74">
        <v>0</v>
      </c>
      <c r="S37" s="67">
        <v>0</v>
      </c>
      <c r="T37" s="70">
        <v>483</v>
      </c>
      <c r="U37" s="69">
        <v>100</v>
      </c>
    </row>
    <row r="38" spans="1:21" s="23" customFormat="1" ht="15" customHeight="1" x14ac:dyDescent="0.2">
      <c r="A38" s="21" t="s">
        <v>19</v>
      </c>
      <c r="B38" s="59" t="s">
        <v>50</v>
      </c>
      <c r="C38" s="38">
        <v>391</v>
      </c>
      <c r="D38" s="39">
        <v>0</v>
      </c>
      <c r="E38" s="41">
        <v>0</v>
      </c>
      <c r="F38" s="43">
        <v>1</v>
      </c>
      <c r="G38" s="41">
        <v>0.25580000000000003</v>
      </c>
      <c r="H38" s="43">
        <v>70</v>
      </c>
      <c r="I38" s="41">
        <v>17.902799999999999</v>
      </c>
      <c r="J38" s="43">
        <v>112</v>
      </c>
      <c r="K38" s="41">
        <v>28.644500000000001</v>
      </c>
      <c r="L38" s="43">
        <v>206</v>
      </c>
      <c r="M38" s="41">
        <v>52.685400000000001</v>
      </c>
      <c r="N38" s="43">
        <v>0</v>
      </c>
      <c r="O38" s="41">
        <v>0</v>
      </c>
      <c r="P38" s="44">
        <v>2</v>
      </c>
      <c r="Q38" s="40">
        <v>0.51149999999999995</v>
      </c>
      <c r="R38" s="46">
        <v>3</v>
      </c>
      <c r="S38" s="40">
        <v>0.76729999999999998</v>
      </c>
      <c r="T38" s="24">
        <v>2577</v>
      </c>
      <c r="U38" s="45">
        <v>100</v>
      </c>
    </row>
    <row r="39" spans="1:21" s="23" customFormat="1" ht="15" customHeight="1" x14ac:dyDescent="0.2">
      <c r="A39" s="21" t="s">
        <v>19</v>
      </c>
      <c r="B39" s="72" t="s">
        <v>51</v>
      </c>
      <c r="C39" s="61">
        <v>316</v>
      </c>
      <c r="D39" s="74">
        <v>157</v>
      </c>
      <c r="E39" s="63">
        <v>49.683500000000002</v>
      </c>
      <c r="F39" s="64">
        <v>3</v>
      </c>
      <c r="G39" s="63">
        <v>0.94940000000000002</v>
      </c>
      <c r="H39" s="65">
        <v>111</v>
      </c>
      <c r="I39" s="63">
        <v>35.126600000000003</v>
      </c>
      <c r="J39" s="64">
        <v>4</v>
      </c>
      <c r="K39" s="63">
        <v>1.2658</v>
      </c>
      <c r="L39" s="65">
        <v>38</v>
      </c>
      <c r="M39" s="63">
        <v>12.0253</v>
      </c>
      <c r="N39" s="64">
        <v>0</v>
      </c>
      <c r="O39" s="63">
        <v>0</v>
      </c>
      <c r="P39" s="73">
        <v>3</v>
      </c>
      <c r="Q39" s="67">
        <v>0.94940000000000002</v>
      </c>
      <c r="R39" s="62">
        <v>70</v>
      </c>
      <c r="S39" s="67">
        <v>22.151900000000001</v>
      </c>
      <c r="T39" s="70">
        <v>880</v>
      </c>
      <c r="U39" s="69">
        <v>100</v>
      </c>
    </row>
    <row r="40" spans="1:21" s="23" customFormat="1" ht="15" customHeight="1" x14ac:dyDescent="0.2">
      <c r="A40" s="21" t="s">
        <v>19</v>
      </c>
      <c r="B40" s="59" t="s">
        <v>52</v>
      </c>
      <c r="C40" s="48">
        <v>1433</v>
      </c>
      <c r="D40" s="39">
        <v>23</v>
      </c>
      <c r="E40" s="41">
        <v>1.605</v>
      </c>
      <c r="F40" s="43">
        <v>26</v>
      </c>
      <c r="G40" s="41">
        <v>1.8144</v>
      </c>
      <c r="H40" s="43">
        <v>172</v>
      </c>
      <c r="I40" s="41">
        <v>12.002800000000001</v>
      </c>
      <c r="J40" s="42">
        <v>346</v>
      </c>
      <c r="K40" s="41">
        <v>24.145199999999999</v>
      </c>
      <c r="L40" s="42">
        <v>809</v>
      </c>
      <c r="M40" s="41">
        <v>56.454999999999998</v>
      </c>
      <c r="N40" s="43">
        <v>0</v>
      </c>
      <c r="O40" s="41">
        <v>0</v>
      </c>
      <c r="P40" s="44">
        <v>57</v>
      </c>
      <c r="Q40" s="40">
        <v>3.9777</v>
      </c>
      <c r="R40" s="46">
        <v>44</v>
      </c>
      <c r="S40" s="40">
        <v>3.0705</v>
      </c>
      <c r="T40" s="24">
        <v>4916</v>
      </c>
      <c r="U40" s="45">
        <v>100</v>
      </c>
    </row>
    <row r="41" spans="1:21" s="23" customFormat="1" ht="15" customHeight="1" x14ac:dyDescent="0.2">
      <c r="A41" s="21" t="s">
        <v>19</v>
      </c>
      <c r="B41" s="72" t="s">
        <v>53</v>
      </c>
      <c r="C41" s="61">
        <v>366</v>
      </c>
      <c r="D41" s="74">
        <v>17</v>
      </c>
      <c r="E41" s="63">
        <v>4.6448</v>
      </c>
      <c r="F41" s="64">
        <v>1</v>
      </c>
      <c r="G41" s="63">
        <v>0.2732</v>
      </c>
      <c r="H41" s="64">
        <v>42</v>
      </c>
      <c r="I41" s="63">
        <v>11.4754</v>
      </c>
      <c r="J41" s="64">
        <v>195</v>
      </c>
      <c r="K41" s="63">
        <v>53.278700000000001</v>
      </c>
      <c r="L41" s="65">
        <v>94</v>
      </c>
      <c r="M41" s="63">
        <v>25.6831</v>
      </c>
      <c r="N41" s="65">
        <v>0</v>
      </c>
      <c r="O41" s="63">
        <v>0</v>
      </c>
      <c r="P41" s="66">
        <v>17</v>
      </c>
      <c r="Q41" s="67">
        <v>4.6448</v>
      </c>
      <c r="R41" s="62">
        <v>13</v>
      </c>
      <c r="S41" s="67">
        <v>3.5518999999999998</v>
      </c>
      <c r="T41" s="70">
        <v>2618</v>
      </c>
      <c r="U41" s="69">
        <v>100</v>
      </c>
    </row>
    <row r="42" spans="1:21" s="23" customFormat="1" ht="15" customHeight="1" x14ac:dyDescent="0.2">
      <c r="A42" s="21" t="s">
        <v>19</v>
      </c>
      <c r="B42" s="59" t="s">
        <v>54</v>
      </c>
      <c r="C42" s="48">
        <v>53</v>
      </c>
      <c r="D42" s="39">
        <v>16</v>
      </c>
      <c r="E42" s="41">
        <v>30.188700000000001</v>
      </c>
      <c r="F42" s="43">
        <v>2</v>
      </c>
      <c r="G42" s="41">
        <v>3.7736000000000001</v>
      </c>
      <c r="H42" s="43">
        <v>1</v>
      </c>
      <c r="I42" s="41">
        <v>1.8868</v>
      </c>
      <c r="J42" s="42">
        <v>6</v>
      </c>
      <c r="K42" s="41">
        <v>11.3208</v>
      </c>
      <c r="L42" s="42">
        <v>26</v>
      </c>
      <c r="M42" s="41">
        <v>49.056600000000003</v>
      </c>
      <c r="N42" s="42">
        <v>1</v>
      </c>
      <c r="O42" s="41">
        <v>1.8868</v>
      </c>
      <c r="P42" s="44">
        <v>1</v>
      </c>
      <c r="Q42" s="40">
        <v>1.8868</v>
      </c>
      <c r="R42" s="46">
        <v>1</v>
      </c>
      <c r="S42" s="40">
        <v>1.8868</v>
      </c>
      <c r="T42" s="24">
        <v>481</v>
      </c>
      <c r="U42" s="45">
        <v>100</v>
      </c>
    </row>
    <row r="43" spans="1:21" s="23" customFormat="1" ht="15" customHeight="1" x14ac:dyDescent="0.2">
      <c r="A43" s="21" t="s">
        <v>19</v>
      </c>
      <c r="B43" s="72" t="s">
        <v>55</v>
      </c>
      <c r="C43" s="61">
        <v>4210</v>
      </c>
      <c r="D43" s="62">
        <v>2</v>
      </c>
      <c r="E43" s="63">
        <v>4.7500000000000001E-2</v>
      </c>
      <c r="F43" s="64">
        <v>21</v>
      </c>
      <c r="G43" s="63">
        <v>0.49880000000000002</v>
      </c>
      <c r="H43" s="65">
        <v>204</v>
      </c>
      <c r="I43" s="63">
        <v>4.8456000000000001</v>
      </c>
      <c r="J43" s="64">
        <v>1625</v>
      </c>
      <c r="K43" s="63">
        <v>38.598599999999998</v>
      </c>
      <c r="L43" s="64">
        <v>2113</v>
      </c>
      <c r="M43" s="63">
        <v>50.19</v>
      </c>
      <c r="N43" s="64">
        <v>3</v>
      </c>
      <c r="O43" s="63">
        <v>7.1300000000000002E-2</v>
      </c>
      <c r="P43" s="66">
        <v>242</v>
      </c>
      <c r="Q43" s="67">
        <v>5.7481999999999998</v>
      </c>
      <c r="R43" s="74">
        <v>46</v>
      </c>
      <c r="S43" s="67">
        <v>1.0926</v>
      </c>
      <c r="T43" s="70">
        <v>3631</v>
      </c>
      <c r="U43" s="69">
        <v>100</v>
      </c>
    </row>
    <row r="44" spans="1:21" s="23" customFormat="1" ht="15" customHeight="1" x14ac:dyDescent="0.2">
      <c r="A44" s="21" t="s">
        <v>19</v>
      </c>
      <c r="B44" s="59" t="s">
        <v>56</v>
      </c>
      <c r="C44" s="38">
        <v>2132</v>
      </c>
      <c r="D44" s="39">
        <v>387</v>
      </c>
      <c r="E44" s="41">
        <v>18.152000000000001</v>
      </c>
      <c r="F44" s="42">
        <v>8</v>
      </c>
      <c r="G44" s="41">
        <v>0.37519999999999998</v>
      </c>
      <c r="H44" s="43">
        <v>211</v>
      </c>
      <c r="I44" s="41">
        <v>9.8968000000000007</v>
      </c>
      <c r="J44" s="43">
        <v>195</v>
      </c>
      <c r="K44" s="41">
        <v>9.1463000000000001</v>
      </c>
      <c r="L44" s="43">
        <v>1172</v>
      </c>
      <c r="M44" s="41">
        <v>54.971899999999998</v>
      </c>
      <c r="N44" s="42">
        <v>9</v>
      </c>
      <c r="O44" s="41">
        <v>0.42209999999999998</v>
      </c>
      <c r="P44" s="47">
        <v>150</v>
      </c>
      <c r="Q44" s="40">
        <v>7.0355999999999996</v>
      </c>
      <c r="R44" s="46">
        <v>43</v>
      </c>
      <c r="S44" s="40">
        <v>2.0169000000000001</v>
      </c>
      <c r="T44" s="24">
        <v>1815</v>
      </c>
      <c r="U44" s="45">
        <v>100</v>
      </c>
    </row>
    <row r="45" spans="1:21" s="23" customFormat="1" ht="15" customHeight="1" x14ac:dyDescent="0.2">
      <c r="A45" s="21" t="s">
        <v>19</v>
      </c>
      <c r="B45" s="72" t="s">
        <v>57</v>
      </c>
      <c r="C45" s="61">
        <v>741</v>
      </c>
      <c r="D45" s="74">
        <v>22</v>
      </c>
      <c r="E45" s="63">
        <v>2.9689999999999999</v>
      </c>
      <c r="F45" s="64">
        <v>8</v>
      </c>
      <c r="G45" s="63">
        <v>1.0795999999999999</v>
      </c>
      <c r="H45" s="65">
        <v>209</v>
      </c>
      <c r="I45" s="63">
        <v>28.205100000000002</v>
      </c>
      <c r="J45" s="64">
        <v>19</v>
      </c>
      <c r="K45" s="63">
        <v>2.5640999999999998</v>
      </c>
      <c r="L45" s="65">
        <v>433</v>
      </c>
      <c r="M45" s="63">
        <v>58.4345</v>
      </c>
      <c r="N45" s="64">
        <v>7</v>
      </c>
      <c r="O45" s="63">
        <v>0.94469999999999998</v>
      </c>
      <c r="P45" s="66">
        <v>43</v>
      </c>
      <c r="Q45" s="67">
        <v>5.8029999999999999</v>
      </c>
      <c r="R45" s="62">
        <v>29</v>
      </c>
      <c r="S45" s="67">
        <v>3.9136000000000002</v>
      </c>
      <c r="T45" s="70">
        <v>1283</v>
      </c>
      <c r="U45" s="69">
        <v>100</v>
      </c>
    </row>
    <row r="46" spans="1:21" s="23" customFormat="1" ht="15" customHeight="1" x14ac:dyDescent="0.2">
      <c r="A46" s="21" t="s">
        <v>19</v>
      </c>
      <c r="B46" s="59" t="s">
        <v>58</v>
      </c>
      <c r="C46" s="38">
        <v>1614</v>
      </c>
      <c r="D46" s="39">
        <v>2</v>
      </c>
      <c r="E46" s="41">
        <v>0.1239</v>
      </c>
      <c r="F46" s="43">
        <v>7</v>
      </c>
      <c r="G46" s="41">
        <v>0.43369999999999997</v>
      </c>
      <c r="H46" s="43">
        <v>273</v>
      </c>
      <c r="I46" s="41">
        <v>16.9145</v>
      </c>
      <c r="J46" s="43">
        <v>599</v>
      </c>
      <c r="K46" s="41">
        <v>37.1128</v>
      </c>
      <c r="L46" s="42">
        <v>666</v>
      </c>
      <c r="M46" s="41">
        <v>41.2639</v>
      </c>
      <c r="N46" s="42">
        <v>0</v>
      </c>
      <c r="O46" s="41">
        <v>0</v>
      </c>
      <c r="P46" s="47">
        <v>67</v>
      </c>
      <c r="Q46" s="40">
        <v>4.1512000000000002</v>
      </c>
      <c r="R46" s="39">
        <v>69</v>
      </c>
      <c r="S46" s="40">
        <v>4.2751000000000001</v>
      </c>
      <c r="T46" s="24">
        <v>3027</v>
      </c>
      <c r="U46" s="45">
        <v>100</v>
      </c>
    </row>
    <row r="47" spans="1:21" s="23" customFormat="1" ht="15" customHeight="1" x14ac:dyDescent="0.2">
      <c r="A47" s="21" t="s">
        <v>19</v>
      </c>
      <c r="B47" s="72" t="s">
        <v>59</v>
      </c>
      <c r="C47" s="75">
        <v>8</v>
      </c>
      <c r="D47" s="62">
        <v>2</v>
      </c>
      <c r="E47" s="63">
        <v>25</v>
      </c>
      <c r="F47" s="65">
        <v>0</v>
      </c>
      <c r="G47" s="63">
        <v>0</v>
      </c>
      <c r="H47" s="65">
        <v>2</v>
      </c>
      <c r="I47" s="63">
        <v>25</v>
      </c>
      <c r="J47" s="65">
        <v>1</v>
      </c>
      <c r="K47" s="63">
        <v>12.5</v>
      </c>
      <c r="L47" s="65">
        <v>2</v>
      </c>
      <c r="M47" s="63">
        <v>25</v>
      </c>
      <c r="N47" s="64">
        <v>0</v>
      </c>
      <c r="O47" s="63">
        <v>0</v>
      </c>
      <c r="P47" s="66">
        <v>1</v>
      </c>
      <c r="Q47" s="67">
        <v>12.5</v>
      </c>
      <c r="R47" s="74">
        <v>1</v>
      </c>
      <c r="S47" s="67">
        <v>12.5</v>
      </c>
      <c r="T47" s="70">
        <v>308</v>
      </c>
      <c r="U47" s="69">
        <v>100</v>
      </c>
    </row>
    <row r="48" spans="1:21" s="23" customFormat="1" ht="15" customHeight="1" x14ac:dyDescent="0.2">
      <c r="A48" s="21" t="s">
        <v>19</v>
      </c>
      <c r="B48" s="59" t="s">
        <v>60</v>
      </c>
      <c r="C48" s="38">
        <v>2709</v>
      </c>
      <c r="D48" s="46">
        <v>9</v>
      </c>
      <c r="E48" s="41">
        <v>0.3322</v>
      </c>
      <c r="F48" s="43">
        <v>3</v>
      </c>
      <c r="G48" s="41">
        <v>0.11070000000000001</v>
      </c>
      <c r="H48" s="42">
        <v>92</v>
      </c>
      <c r="I48" s="41">
        <v>3.3961000000000001</v>
      </c>
      <c r="J48" s="43">
        <v>1585</v>
      </c>
      <c r="K48" s="41">
        <v>58.508699999999997</v>
      </c>
      <c r="L48" s="43">
        <v>923</v>
      </c>
      <c r="M48" s="41">
        <v>34.071599999999997</v>
      </c>
      <c r="N48" s="42">
        <v>6</v>
      </c>
      <c r="O48" s="41">
        <v>0.2215</v>
      </c>
      <c r="P48" s="47">
        <v>91</v>
      </c>
      <c r="Q48" s="40">
        <v>3.3592</v>
      </c>
      <c r="R48" s="46">
        <v>49</v>
      </c>
      <c r="S48" s="40">
        <v>1.8088</v>
      </c>
      <c r="T48" s="24">
        <v>1236</v>
      </c>
      <c r="U48" s="45">
        <v>100</v>
      </c>
    </row>
    <row r="49" spans="1:23" s="23" customFormat="1" ht="15" customHeight="1" x14ac:dyDescent="0.2">
      <c r="A49" s="21" t="s">
        <v>19</v>
      </c>
      <c r="B49" s="72" t="s">
        <v>61</v>
      </c>
      <c r="C49" s="75">
        <v>52</v>
      </c>
      <c r="D49" s="62">
        <v>36</v>
      </c>
      <c r="E49" s="63">
        <v>69.230800000000002</v>
      </c>
      <c r="F49" s="64">
        <v>0</v>
      </c>
      <c r="G49" s="63">
        <v>0</v>
      </c>
      <c r="H49" s="64">
        <v>0</v>
      </c>
      <c r="I49" s="63">
        <v>0</v>
      </c>
      <c r="J49" s="64">
        <v>1</v>
      </c>
      <c r="K49" s="63">
        <v>1.9231</v>
      </c>
      <c r="L49" s="65">
        <v>12</v>
      </c>
      <c r="M49" s="63">
        <v>23.076899999999998</v>
      </c>
      <c r="N49" s="65">
        <v>0</v>
      </c>
      <c r="O49" s="63">
        <v>0</v>
      </c>
      <c r="P49" s="66">
        <v>3</v>
      </c>
      <c r="Q49" s="67">
        <v>5.7691999999999997</v>
      </c>
      <c r="R49" s="74">
        <v>0</v>
      </c>
      <c r="S49" s="67">
        <v>0</v>
      </c>
      <c r="T49" s="70">
        <v>688</v>
      </c>
      <c r="U49" s="69">
        <v>100</v>
      </c>
    </row>
    <row r="50" spans="1:23" s="23" customFormat="1" ht="15" customHeight="1" x14ac:dyDescent="0.2">
      <c r="A50" s="21" t="s">
        <v>19</v>
      </c>
      <c r="B50" s="59" t="s">
        <v>62</v>
      </c>
      <c r="C50" s="38">
        <v>5905</v>
      </c>
      <c r="D50" s="39">
        <v>12</v>
      </c>
      <c r="E50" s="41">
        <v>0.20319999999999999</v>
      </c>
      <c r="F50" s="43">
        <v>22</v>
      </c>
      <c r="G50" s="41">
        <v>0.37259999999999999</v>
      </c>
      <c r="H50" s="42">
        <v>348</v>
      </c>
      <c r="I50" s="41">
        <v>5.8933</v>
      </c>
      <c r="J50" s="43">
        <v>3043</v>
      </c>
      <c r="K50" s="41">
        <v>51.532600000000002</v>
      </c>
      <c r="L50" s="43">
        <v>2375</v>
      </c>
      <c r="M50" s="41">
        <v>40.220199999999998</v>
      </c>
      <c r="N50" s="42">
        <v>3</v>
      </c>
      <c r="O50" s="41">
        <v>5.0799999999999998E-2</v>
      </c>
      <c r="P50" s="47">
        <v>102</v>
      </c>
      <c r="Q50" s="40">
        <v>1.7273000000000001</v>
      </c>
      <c r="R50" s="39">
        <v>112</v>
      </c>
      <c r="S50" s="40">
        <v>1.8967000000000001</v>
      </c>
      <c r="T50" s="24">
        <v>1818</v>
      </c>
      <c r="U50" s="45">
        <v>100</v>
      </c>
    </row>
    <row r="51" spans="1:23" s="23" customFormat="1" ht="15" customHeight="1" x14ac:dyDescent="0.2">
      <c r="A51" s="21" t="s">
        <v>19</v>
      </c>
      <c r="B51" s="72" t="s">
        <v>63</v>
      </c>
      <c r="C51" s="61">
        <v>10833</v>
      </c>
      <c r="D51" s="62">
        <v>38</v>
      </c>
      <c r="E51" s="63">
        <v>0.3508</v>
      </c>
      <c r="F51" s="65">
        <v>109</v>
      </c>
      <c r="G51" s="63">
        <v>1.0062</v>
      </c>
      <c r="H51" s="64">
        <v>6030</v>
      </c>
      <c r="I51" s="63">
        <v>55.6633</v>
      </c>
      <c r="J51" s="64">
        <v>2466</v>
      </c>
      <c r="K51" s="63">
        <v>22.7638</v>
      </c>
      <c r="L51" s="64">
        <v>1949</v>
      </c>
      <c r="M51" s="63">
        <v>17.991299999999999</v>
      </c>
      <c r="N51" s="65">
        <v>11</v>
      </c>
      <c r="O51" s="63">
        <v>0.10150000000000001</v>
      </c>
      <c r="P51" s="66">
        <v>230</v>
      </c>
      <c r="Q51" s="67">
        <v>2.1231</v>
      </c>
      <c r="R51" s="62">
        <v>1279</v>
      </c>
      <c r="S51" s="67">
        <v>11.8065</v>
      </c>
      <c r="T51" s="70">
        <v>8616</v>
      </c>
      <c r="U51" s="69">
        <v>100</v>
      </c>
    </row>
    <row r="52" spans="1:23" s="23" customFormat="1" ht="15" customHeight="1" x14ac:dyDescent="0.2">
      <c r="A52" s="21" t="s">
        <v>19</v>
      </c>
      <c r="B52" s="59" t="s">
        <v>64</v>
      </c>
      <c r="C52" s="38">
        <v>261</v>
      </c>
      <c r="D52" s="46">
        <v>8</v>
      </c>
      <c r="E52" s="41">
        <v>3.0651000000000002</v>
      </c>
      <c r="F52" s="43">
        <v>1</v>
      </c>
      <c r="G52" s="41">
        <v>0.3831</v>
      </c>
      <c r="H52" s="42">
        <v>74</v>
      </c>
      <c r="I52" s="41">
        <v>28.352499999999999</v>
      </c>
      <c r="J52" s="42">
        <v>16</v>
      </c>
      <c r="K52" s="41">
        <v>6.1303000000000001</v>
      </c>
      <c r="L52" s="43">
        <v>147</v>
      </c>
      <c r="M52" s="41">
        <v>56.321800000000003</v>
      </c>
      <c r="N52" s="42">
        <v>9</v>
      </c>
      <c r="O52" s="41">
        <v>3.4483000000000001</v>
      </c>
      <c r="P52" s="44">
        <v>6</v>
      </c>
      <c r="Q52" s="40">
        <v>2.2989000000000002</v>
      </c>
      <c r="R52" s="39">
        <v>19</v>
      </c>
      <c r="S52" s="40">
        <v>7.2797000000000001</v>
      </c>
      <c r="T52" s="24">
        <v>1009</v>
      </c>
      <c r="U52" s="45">
        <v>100</v>
      </c>
    </row>
    <row r="53" spans="1:23" s="23" customFormat="1" ht="15" customHeight="1" x14ac:dyDescent="0.2">
      <c r="A53" s="21" t="s">
        <v>19</v>
      </c>
      <c r="B53" s="72" t="s">
        <v>65</v>
      </c>
      <c r="C53" s="75">
        <v>40</v>
      </c>
      <c r="D53" s="74">
        <v>0</v>
      </c>
      <c r="E53" s="63">
        <v>0</v>
      </c>
      <c r="F53" s="64">
        <v>0</v>
      </c>
      <c r="G53" s="63">
        <v>0</v>
      </c>
      <c r="H53" s="65">
        <v>1</v>
      </c>
      <c r="I53" s="63">
        <v>2.5</v>
      </c>
      <c r="J53" s="64">
        <v>0</v>
      </c>
      <c r="K53" s="63">
        <v>0</v>
      </c>
      <c r="L53" s="65">
        <v>39</v>
      </c>
      <c r="M53" s="63">
        <v>97.5</v>
      </c>
      <c r="N53" s="65">
        <v>0</v>
      </c>
      <c r="O53" s="63">
        <v>0</v>
      </c>
      <c r="P53" s="66">
        <v>0</v>
      </c>
      <c r="Q53" s="67">
        <v>0</v>
      </c>
      <c r="R53" s="74">
        <v>6</v>
      </c>
      <c r="S53" s="67">
        <v>15</v>
      </c>
      <c r="T53" s="70">
        <v>306</v>
      </c>
      <c r="U53" s="69">
        <v>100</v>
      </c>
    </row>
    <row r="54" spans="1:23" s="23" customFormat="1" ht="15" customHeight="1" x14ac:dyDescent="0.2">
      <c r="A54" s="21" t="s">
        <v>19</v>
      </c>
      <c r="B54" s="59" t="s">
        <v>66</v>
      </c>
      <c r="C54" s="38">
        <v>691</v>
      </c>
      <c r="D54" s="46">
        <v>3</v>
      </c>
      <c r="E54" s="41">
        <v>0.43419999999999997</v>
      </c>
      <c r="F54" s="43">
        <v>2</v>
      </c>
      <c r="G54" s="76">
        <v>0.28939999999999999</v>
      </c>
      <c r="H54" s="42">
        <v>36</v>
      </c>
      <c r="I54" s="76">
        <v>5.2098000000000004</v>
      </c>
      <c r="J54" s="43">
        <v>262</v>
      </c>
      <c r="K54" s="41">
        <v>37.9161</v>
      </c>
      <c r="L54" s="43">
        <v>357</v>
      </c>
      <c r="M54" s="41">
        <v>51.664299999999997</v>
      </c>
      <c r="N54" s="43">
        <v>0</v>
      </c>
      <c r="O54" s="41">
        <v>0</v>
      </c>
      <c r="P54" s="47">
        <v>31</v>
      </c>
      <c r="Q54" s="40">
        <v>4.4863</v>
      </c>
      <c r="R54" s="39">
        <v>13</v>
      </c>
      <c r="S54" s="40">
        <v>1.8813</v>
      </c>
      <c r="T54" s="24">
        <v>1971</v>
      </c>
      <c r="U54" s="45">
        <v>100</v>
      </c>
    </row>
    <row r="55" spans="1:23" s="23" customFormat="1" ht="15" customHeight="1" x14ac:dyDescent="0.2">
      <c r="A55" s="21" t="s">
        <v>19</v>
      </c>
      <c r="B55" s="72" t="s">
        <v>67</v>
      </c>
      <c r="C55" s="61">
        <v>3707</v>
      </c>
      <c r="D55" s="62">
        <v>54</v>
      </c>
      <c r="E55" s="63">
        <v>1.4567000000000001</v>
      </c>
      <c r="F55" s="64">
        <v>156</v>
      </c>
      <c r="G55" s="63">
        <v>4.2083000000000004</v>
      </c>
      <c r="H55" s="65">
        <v>730</v>
      </c>
      <c r="I55" s="63">
        <v>19.692499999999999</v>
      </c>
      <c r="J55" s="65">
        <v>201</v>
      </c>
      <c r="K55" s="63">
        <v>5.4222000000000001</v>
      </c>
      <c r="L55" s="64">
        <v>2218</v>
      </c>
      <c r="M55" s="63">
        <v>59.832700000000003</v>
      </c>
      <c r="N55" s="64">
        <v>32</v>
      </c>
      <c r="O55" s="63">
        <v>0.86319999999999997</v>
      </c>
      <c r="P55" s="73">
        <v>316</v>
      </c>
      <c r="Q55" s="67">
        <v>8.5244</v>
      </c>
      <c r="R55" s="62">
        <v>173</v>
      </c>
      <c r="S55" s="67">
        <v>4.6668000000000003</v>
      </c>
      <c r="T55" s="70">
        <v>2305</v>
      </c>
      <c r="U55" s="69">
        <v>100</v>
      </c>
    </row>
    <row r="56" spans="1:23" s="23" customFormat="1" ht="15" customHeight="1" x14ac:dyDescent="0.2">
      <c r="A56" s="21" t="s">
        <v>19</v>
      </c>
      <c r="B56" s="59" t="s">
        <v>68</v>
      </c>
      <c r="C56" s="38">
        <v>470</v>
      </c>
      <c r="D56" s="39">
        <v>1</v>
      </c>
      <c r="E56" s="41">
        <v>0.21279999999999999</v>
      </c>
      <c r="F56" s="43">
        <v>1</v>
      </c>
      <c r="G56" s="41">
        <v>0.21279999999999999</v>
      </c>
      <c r="H56" s="43">
        <v>7</v>
      </c>
      <c r="I56" s="41">
        <v>1.4894000000000001</v>
      </c>
      <c r="J56" s="42">
        <v>60</v>
      </c>
      <c r="K56" s="41">
        <v>12.766</v>
      </c>
      <c r="L56" s="43">
        <v>384</v>
      </c>
      <c r="M56" s="41">
        <v>81.702100000000002</v>
      </c>
      <c r="N56" s="42">
        <v>0</v>
      </c>
      <c r="O56" s="41">
        <v>0</v>
      </c>
      <c r="P56" s="44">
        <v>17</v>
      </c>
      <c r="Q56" s="40">
        <v>3.617</v>
      </c>
      <c r="R56" s="46">
        <v>1</v>
      </c>
      <c r="S56" s="40">
        <v>0.21279999999999999</v>
      </c>
      <c r="T56" s="24">
        <v>720</v>
      </c>
      <c r="U56" s="45">
        <v>100</v>
      </c>
    </row>
    <row r="57" spans="1:23" s="23" customFormat="1" ht="15" customHeight="1" x14ac:dyDescent="0.2">
      <c r="A57" s="21" t="s">
        <v>19</v>
      </c>
      <c r="B57" s="72" t="s">
        <v>69</v>
      </c>
      <c r="C57" s="61">
        <v>776</v>
      </c>
      <c r="D57" s="62">
        <v>17</v>
      </c>
      <c r="E57" s="63">
        <v>2.1907000000000001</v>
      </c>
      <c r="F57" s="65">
        <v>11</v>
      </c>
      <c r="G57" s="63">
        <v>1.4175</v>
      </c>
      <c r="H57" s="64">
        <v>68</v>
      </c>
      <c r="I57" s="63">
        <v>8.7629000000000001</v>
      </c>
      <c r="J57" s="64">
        <v>234</v>
      </c>
      <c r="K57" s="63">
        <v>30.154599999999999</v>
      </c>
      <c r="L57" s="64">
        <v>423</v>
      </c>
      <c r="M57" s="63">
        <v>54.510300000000001</v>
      </c>
      <c r="N57" s="64">
        <v>0</v>
      </c>
      <c r="O57" s="63">
        <v>0</v>
      </c>
      <c r="P57" s="73">
        <v>23</v>
      </c>
      <c r="Q57" s="67">
        <v>2.9639000000000002</v>
      </c>
      <c r="R57" s="74">
        <v>15</v>
      </c>
      <c r="S57" s="67">
        <v>1.9330000000000001</v>
      </c>
      <c r="T57" s="70">
        <v>2232</v>
      </c>
      <c r="U57" s="69">
        <v>100</v>
      </c>
    </row>
    <row r="58" spans="1:23" s="23" customFormat="1" ht="15" customHeight="1" thickBot="1" x14ac:dyDescent="0.25">
      <c r="A58" s="21" t="s">
        <v>19</v>
      </c>
      <c r="B58" s="77" t="s">
        <v>70</v>
      </c>
      <c r="C58" s="49">
        <v>123</v>
      </c>
      <c r="D58" s="52">
        <v>6</v>
      </c>
      <c r="E58" s="53">
        <v>4.8780000000000001</v>
      </c>
      <c r="F58" s="54">
        <v>0</v>
      </c>
      <c r="G58" s="53">
        <v>0</v>
      </c>
      <c r="H58" s="92">
        <v>12</v>
      </c>
      <c r="I58" s="53">
        <v>9.7561</v>
      </c>
      <c r="J58" s="54">
        <v>2</v>
      </c>
      <c r="K58" s="53">
        <v>1.6259999999999999</v>
      </c>
      <c r="L58" s="54">
        <v>100</v>
      </c>
      <c r="M58" s="53">
        <v>81.300799999999995</v>
      </c>
      <c r="N58" s="54">
        <v>0</v>
      </c>
      <c r="O58" s="53">
        <v>0</v>
      </c>
      <c r="P58" s="78">
        <v>3</v>
      </c>
      <c r="Q58" s="51">
        <v>2.4390000000000001</v>
      </c>
      <c r="R58" s="50">
        <v>1</v>
      </c>
      <c r="S58" s="51">
        <v>0.81299999999999994</v>
      </c>
      <c r="T58" s="26">
        <v>365</v>
      </c>
      <c r="U58" s="55">
        <v>100</v>
      </c>
    </row>
    <row r="59" spans="1:23" s="23" customFormat="1" ht="15" customHeight="1" x14ac:dyDescent="0.2">
      <c r="A59" s="21"/>
      <c r="B59" s="28"/>
      <c r="C59" s="29"/>
      <c r="D59" s="29"/>
      <c r="E59" s="29"/>
      <c r="F59" s="29"/>
      <c r="G59" s="29"/>
      <c r="H59" s="29"/>
      <c r="I59" s="29"/>
      <c r="J59" s="29"/>
      <c r="K59" s="29"/>
      <c r="L59" s="29"/>
      <c r="M59" s="29"/>
      <c r="N59" s="29"/>
      <c r="O59" s="29"/>
      <c r="P59" s="29"/>
      <c r="Q59" s="29"/>
      <c r="R59" s="30"/>
      <c r="S59" s="22"/>
      <c r="T59" s="29"/>
      <c r="U59" s="29"/>
    </row>
    <row r="60" spans="1:23" s="23" customFormat="1" ht="15" customHeight="1" x14ac:dyDescent="0.2">
      <c r="A60" s="21"/>
      <c r="B60" s="31" t="str">
        <f>CONCATENATE("NOTE: Table reads (for US): Of all ",C68, " public school students without disabilities who received ", LOWER(A7), ", ",D68," (",TEXT(E7,"0.0"),"%) were American Indian or Alaska Native.")</f>
        <v>NOTE: Table reads (for US): Of all 76,263 public school students without disabilities who received expulsions with and without educational services, 1,208 (1.6%) were American Indian or Alaska Native.</v>
      </c>
      <c r="C60" s="29"/>
      <c r="D60" s="29"/>
      <c r="E60" s="29"/>
      <c r="F60" s="29"/>
      <c r="G60" s="29"/>
      <c r="H60" s="29"/>
      <c r="I60" s="29"/>
      <c r="J60" s="29"/>
      <c r="K60" s="29"/>
      <c r="L60" s="29"/>
      <c r="M60" s="29"/>
      <c r="N60" s="29"/>
      <c r="O60" s="29"/>
      <c r="P60" s="29"/>
      <c r="Q60" s="29"/>
      <c r="R60" s="30"/>
      <c r="S60" s="22"/>
      <c r="T60" s="29"/>
      <c r="U60" s="29"/>
    </row>
    <row r="61" spans="1:23" s="23" customFormat="1" ht="15" customHeight="1" x14ac:dyDescent="0.2">
      <c r="A61" s="21"/>
      <c r="B61" s="115" t="s">
        <v>74</v>
      </c>
      <c r="C61" s="115"/>
      <c r="D61" s="115"/>
      <c r="E61" s="115"/>
      <c r="F61" s="115"/>
      <c r="G61" s="115"/>
      <c r="H61" s="115"/>
      <c r="I61" s="115"/>
      <c r="J61" s="115"/>
      <c r="K61" s="115"/>
      <c r="L61" s="115"/>
      <c r="M61" s="115"/>
      <c r="N61" s="115"/>
      <c r="O61" s="115"/>
      <c r="P61" s="115"/>
      <c r="Q61" s="115"/>
      <c r="R61" s="115"/>
      <c r="S61" s="115"/>
      <c r="T61" s="115"/>
      <c r="U61" s="115"/>
      <c r="V61" s="115"/>
      <c r="W61" s="115"/>
    </row>
    <row r="62" spans="1:23" s="34" customFormat="1" ht="14.1" customHeight="1" x14ac:dyDescent="0.2">
      <c r="A62" s="37"/>
      <c r="B62" s="115" t="s">
        <v>75</v>
      </c>
      <c r="C62" s="115"/>
      <c r="D62" s="115"/>
      <c r="E62" s="115"/>
      <c r="F62" s="115"/>
      <c r="G62" s="115"/>
      <c r="H62" s="115"/>
      <c r="I62" s="115"/>
      <c r="J62" s="115"/>
      <c r="K62" s="115"/>
      <c r="L62" s="115"/>
      <c r="M62" s="115"/>
      <c r="N62" s="115"/>
      <c r="O62" s="115"/>
      <c r="P62" s="115"/>
      <c r="Q62" s="115"/>
      <c r="R62" s="115"/>
      <c r="S62" s="115"/>
      <c r="T62" s="115"/>
      <c r="U62" s="115"/>
      <c r="V62" s="115"/>
      <c r="W62" s="115"/>
    </row>
    <row r="64" spans="1:23" ht="15" customHeight="1" x14ac:dyDescent="0.2">
      <c r="B64" s="56"/>
      <c r="C64" s="57" t="str">
        <f>IF(ISTEXT(C7),LEFT(C7,3),TEXT(C7,"#,##0"))</f>
        <v>76,263</v>
      </c>
      <c r="D64" s="57" t="str">
        <f>IF(ISTEXT(D7),LEFT(D7,3),TEXT(D7,"#,##0"))</f>
        <v>1,208</v>
      </c>
      <c r="E64" s="4"/>
      <c r="F64" s="4"/>
      <c r="G64" s="4"/>
      <c r="H64" s="4"/>
      <c r="I64" s="4"/>
      <c r="J64" s="4"/>
      <c r="K64" s="4"/>
      <c r="L64" s="4"/>
      <c r="M64" s="4"/>
      <c r="N64" s="4"/>
      <c r="O64" s="4"/>
      <c r="P64" s="4"/>
      <c r="Q64" s="4"/>
      <c r="R64" s="91"/>
      <c r="S64" s="58"/>
      <c r="T64" s="4"/>
      <c r="U64" s="4"/>
      <c r="V64" s="58"/>
      <c r="W64" s="36"/>
    </row>
    <row r="65" spans="1:23" s="36" customFormat="1" ht="15" customHeight="1" x14ac:dyDescent="0.2">
      <c r="B65" s="5"/>
      <c r="C65" s="5"/>
      <c r="D65" s="5"/>
      <c r="E65" s="5"/>
      <c r="F65" s="5"/>
      <c r="G65" s="5"/>
      <c r="H65" s="5"/>
      <c r="I65" s="5"/>
      <c r="J65" s="5"/>
      <c r="K65" s="5"/>
      <c r="L65" s="5"/>
      <c r="M65" s="5"/>
      <c r="N65" s="5"/>
      <c r="O65" s="5"/>
      <c r="P65" s="5"/>
      <c r="Q65" s="5"/>
      <c r="R65" s="4"/>
      <c r="T65" s="5"/>
      <c r="U65" s="5"/>
      <c r="V65" s="37"/>
      <c r="W65" s="37"/>
    </row>
    <row r="68" spans="1:23" ht="15" customHeight="1" x14ac:dyDescent="0.2">
      <c r="A68" s="37"/>
      <c r="C68" s="90" t="str">
        <f>IF(ISTEXT(C7),LEFT(C7,3),TEXT(C7,"#,##0"))</f>
        <v>76,263</v>
      </c>
      <c r="D68" s="90" t="str">
        <f>IF(ISTEXT(D7),LEFT(D7,3),TEXT(D7,"#,##0"))</f>
        <v>1,208</v>
      </c>
    </row>
  </sheetData>
  <mergeCells count="16">
    <mergeCell ref="R4:S5"/>
    <mergeCell ref="B62:W62"/>
    <mergeCell ref="B2:U2"/>
    <mergeCell ref="B61:W61"/>
    <mergeCell ref="B4:B5"/>
    <mergeCell ref="C4:C5"/>
    <mergeCell ref="D4:Q4"/>
    <mergeCell ref="T4:T5"/>
    <mergeCell ref="U4:U5"/>
    <mergeCell ref="D5:E5"/>
    <mergeCell ref="F5:G5"/>
    <mergeCell ref="H5:I5"/>
    <mergeCell ref="J5:K5"/>
    <mergeCell ref="L5:M5"/>
    <mergeCell ref="N5:O5"/>
    <mergeCell ref="P5:Q5"/>
  </mergeCells>
  <printOptions horizontalCentered="1"/>
  <pageMargins left="0.25" right="0.25" top="0.75" bottom="0.75" header="0.3" footer="0.3"/>
  <pageSetup scale="46" orientation="landscape" horizontalDpi="2400" verticalDpi="24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2.85546875" style="35" customWidth="1"/>
    <col min="2" max="2" width="19.140625" style="5" customWidth="1"/>
    <col min="3" max="3" width="11.7109375" style="5" customWidth="1"/>
    <col min="4" max="17" width="12.7109375" style="5" customWidth="1"/>
    <col min="18" max="18" width="12.7109375" style="4" customWidth="1"/>
    <col min="19" max="19" width="12.7109375" style="36" customWidth="1"/>
    <col min="20" max="21" width="12.7109375" style="5" customWidth="1"/>
    <col min="22" max="16384" width="10.140625" style="37"/>
  </cols>
  <sheetData>
    <row r="1" spans="1:23" s="5" customFormat="1" ht="15" customHeight="1" x14ac:dyDescent="0.2">
      <c r="A1" s="1"/>
      <c r="B1" s="2"/>
      <c r="C1" s="3"/>
      <c r="D1" s="3"/>
      <c r="E1" s="3"/>
      <c r="F1" s="3"/>
      <c r="G1" s="3"/>
      <c r="H1" s="3"/>
      <c r="I1" s="3"/>
      <c r="J1" s="3"/>
      <c r="K1" s="3"/>
      <c r="L1" s="3"/>
      <c r="M1" s="3"/>
      <c r="N1" s="3"/>
      <c r="O1" s="3"/>
      <c r="P1" s="3"/>
      <c r="Q1" s="3"/>
      <c r="R1" s="93"/>
      <c r="S1" s="4"/>
      <c r="T1" s="3"/>
      <c r="U1" s="3"/>
    </row>
    <row r="2" spans="1:23" s="7" customFormat="1" ht="32.25" customHeight="1" x14ac:dyDescent="0.25">
      <c r="A2" s="6"/>
      <c r="B2" s="94" t="str">
        <f>CONCATENATE("Number and percentage of public school male students without disabilities receiving ",LOWER(A7), " by race/ethnicity and English proficiency, by state: School Year 2015-16")</f>
        <v>Number and percentage of public school male students without disabilities receiving expulsions with and without educational services by race/ethnicity and English proficiency, by state: School Year 2015-16</v>
      </c>
      <c r="C2" s="94"/>
      <c r="D2" s="94"/>
      <c r="E2" s="94"/>
      <c r="F2" s="94"/>
      <c r="G2" s="94"/>
      <c r="H2" s="94"/>
      <c r="I2" s="94"/>
      <c r="J2" s="94"/>
      <c r="K2" s="94"/>
      <c r="L2" s="94"/>
      <c r="M2" s="94"/>
      <c r="N2" s="94"/>
      <c r="O2" s="94"/>
      <c r="P2" s="94"/>
      <c r="Q2" s="94"/>
      <c r="R2" s="94"/>
      <c r="S2" s="94"/>
      <c r="T2" s="94"/>
      <c r="U2" s="94"/>
      <c r="V2" s="88"/>
      <c r="W2" s="88"/>
    </row>
    <row r="3" spans="1:23" s="5" customFormat="1" ht="15" customHeight="1" thickBot="1" x14ac:dyDescent="0.3">
      <c r="A3" s="1"/>
      <c r="B3" s="8"/>
      <c r="C3" s="9"/>
      <c r="D3" s="9"/>
      <c r="E3" s="9"/>
      <c r="F3" s="9"/>
      <c r="G3" s="9"/>
      <c r="H3" s="9"/>
      <c r="I3" s="9"/>
      <c r="J3" s="9"/>
      <c r="K3" s="9"/>
      <c r="L3" s="9"/>
      <c r="M3" s="9"/>
      <c r="N3" s="9"/>
      <c r="O3" s="9"/>
      <c r="P3" s="9"/>
      <c r="Q3" s="9"/>
      <c r="R3" s="9"/>
      <c r="S3" s="4"/>
      <c r="T3" s="9"/>
      <c r="U3" s="9"/>
    </row>
    <row r="4" spans="1:23" s="11" customFormat="1" ht="24.95" customHeight="1" x14ac:dyDescent="0.2">
      <c r="A4" s="10"/>
      <c r="B4" s="97" t="s">
        <v>0</v>
      </c>
      <c r="C4" s="99" t="s">
        <v>85</v>
      </c>
      <c r="D4" s="112" t="s">
        <v>84</v>
      </c>
      <c r="E4" s="113"/>
      <c r="F4" s="113"/>
      <c r="G4" s="113"/>
      <c r="H4" s="113"/>
      <c r="I4" s="113"/>
      <c r="J4" s="113"/>
      <c r="K4" s="113"/>
      <c r="L4" s="113"/>
      <c r="M4" s="113"/>
      <c r="N4" s="113"/>
      <c r="O4" s="113"/>
      <c r="P4" s="113"/>
      <c r="Q4" s="114"/>
      <c r="R4" s="101" t="s">
        <v>83</v>
      </c>
      <c r="S4" s="102"/>
      <c r="T4" s="95" t="s">
        <v>5</v>
      </c>
      <c r="U4" s="105" t="s">
        <v>6</v>
      </c>
    </row>
    <row r="5" spans="1:23" s="11" customFormat="1" ht="24.95" customHeight="1" x14ac:dyDescent="0.2">
      <c r="A5" s="10"/>
      <c r="B5" s="98"/>
      <c r="C5" s="100"/>
      <c r="D5" s="107" t="s">
        <v>7</v>
      </c>
      <c r="E5" s="108"/>
      <c r="F5" s="110" t="s">
        <v>8</v>
      </c>
      <c r="G5" s="108"/>
      <c r="H5" s="110" t="s">
        <v>9</v>
      </c>
      <c r="I5" s="108"/>
      <c r="J5" s="110" t="s">
        <v>10</v>
      </c>
      <c r="K5" s="108"/>
      <c r="L5" s="110" t="s">
        <v>11</v>
      </c>
      <c r="M5" s="108"/>
      <c r="N5" s="110" t="s">
        <v>12</v>
      </c>
      <c r="O5" s="108"/>
      <c r="P5" s="110" t="s">
        <v>13</v>
      </c>
      <c r="Q5" s="111"/>
      <c r="R5" s="103"/>
      <c r="S5" s="104"/>
      <c r="T5" s="96"/>
      <c r="U5" s="116"/>
    </row>
    <row r="6" spans="1:23" s="11" customFormat="1" ht="15" customHeight="1" thickBot="1" x14ac:dyDescent="0.25">
      <c r="A6" s="10"/>
      <c r="B6" s="12"/>
      <c r="C6" s="13"/>
      <c r="D6" s="14" t="s">
        <v>14</v>
      </c>
      <c r="E6" s="16" t="s">
        <v>15</v>
      </c>
      <c r="F6" s="17" t="s">
        <v>14</v>
      </c>
      <c r="G6" s="16" t="s">
        <v>15</v>
      </c>
      <c r="H6" s="17" t="s">
        <v>14</v>
      </c>
      <c r="I6" s="16" t="s">
        <v>15</v>
      </c>
      <c r="J6" s="17" t="s">
        <v>14</v>
      </c>
      <c r="K6" s="16" t="s">
        <v>15</v>
      </c>
      <c r="L6" s="17" t="s">
        <v>14</v>
      </c>
      <c r="M6" s="16" t="s">
        <v>15</v>
      </c>
      <c r="N6" s="17" t="s">
        <v>14</v>
      </c>
      <c r="O6" s="16" t="s">
        <v>15</v>
      </c>
      <c r="P6" s="17" t="s">
        <v>14</v>
      </c>
      <c r="Q6" s="18" t="s">
        <v>15</v>
      </c>
      <c r="R6" s="17" t="s">
        <v>14</v>
      </c>
      <c r="S6" s="15" t="s">
        <v>82</v>
      </c>
      <c r="T6" s="19"/>
      <c r="U6" s="20"/>
    </row>
    <row r="7" spans="1:23" s="23" customFormat="1" ht="15" customHeight="1" x14ac:dyDescent="0.2">
      <c r="A7" s="21" t="s">
        <v>17</v>
      </c>
      <c r="B7" s="60" t="s">
        <v>18</v>
      </c>
      <c r="C7" s="61">
        <v>54032</v>
      </c>
      <c r="D7" s="62">
        <v>822</v>
      </c>
      <c r="E7" s="63">
        <v>1.5213000000000001</v>
      </c>
      <c r="F7" s="64">
        <v>626</v>
      </c>
      <c r="G7" s="63">
        <v>1.1586000000000001</v>
      </c>
      <c r="H7" s="64">
        <v>11879</v>
      </c>
      <c r="I7" s="63">
        <v>21.985099999999999</v>
      </c>
      <c r="J7" s="64">
        <v>17916</v>
      </c>
      <c r="K7" s="63">
        <v>33.158099999999997</v>
      </c>
      <c r="L7" s="64">
        <v>20654</v>
      </c>
      <c r="M7" s="63">
        <v>38.225499999999997</v>
      </c>
      <c r="N7" s="65">
        <v>171</v>
      </c>
      <c r="O7" s="63">
        <v>0.3165</v>
      </c>
      <c r="P7" s="66">
        <v>1964</v>
      </c>
      <c r="Q7" s="67">
        <v>3.6348799999999999</v>
      </c>
      <c r="R7" s="68">
        <v>3269</v>
      </c>
      <c r="S7" s="67">
        <v>6.0500999999999996</v>
      </c>
      <c r="T7" s="70">
        <v>96360</v>
      </c>
      <c r="U7" s="69">
        <v>99.986999999999995</v>
      </c>
    </row>
    <row r="8" spans="1:23" s="23" customFormat="1" ht="15" customHeight="1" x14ac:dyDescent="0.2">
      <c r="A8" s="21" t="s">
        <v>19</v>
      </c>
      <c r="B8" s="59" t="s">
        <v>20</v>
      </c>
      <c r="C8" s="38">
        <v>1843</v>
      </c>
      <c r="D8" s="39">
        <v>15</v>
      </c>
      <c r="E8" s="41">
        <v>0.81389999999999996</v>
      </c>
      <c r="F8" s="43">
        <v>6</v>
      </c>
      <c r="G8" s="41">
        <v>0.3256</v>
      </c>
      <c r="H8" s="42">
        <v>75</v>
      </c>
      <c r="I8" s="41">
        <v>4.0694999999999997</v>
      </c>
      <c r="J8" s="43">
        <v>991</v>
      </c>
      <c r="K8" s="41">
        <v>53.771000000000001</v>
      </c>
      <c r="L8" s="43">
        <v>733</v>
      </c>
      <c r="M8" s="41">
        <v>39.772100000000002</v>
      </c>
      <c r="N8" s="43">
        <v>2</v>
      </c>
      <c r="O8" s="41">
        <v>0.1085</v>
      </c>
      <c r="P8" s="47">
        <v>21</v>
      </c>
      <c r="Q8" s="40">
        <v>1.1394500000000001</v>
      </c>
      <c r="R8" s="39">
        <v>19</v>
      </c>
      <c r="S8" s="40">
        <v>1.0308999999999999</v>
      </c>
      <c r="T8" s="24">
        <v>1400</v>
      </c>
      <c r="U8" s="45">
        <v>100</v>
      </c>
    </row>
    <row r="9" spans="1:23" s="23" customFormat="1" ht="15" customHeight="1" x14ac:dyDescent="0.2">
      <c r="A9" s="21" t="s">
        <v>19</v>
      </c>
      <c r="B9" s="72" t="s">
        <v>21</v>
      </c>
      <c r="C9" s="61">
        <v>21</v>
      </c>
      <c r="D9" s="62">
        <v>2</v>
      </c>
      <c r="E9" s="63">
        <v>9.5237999999999996</v>
      </c>
      <c r="F9" s="64">
        <v>1</v>
      </c>
      <c r="G9" s="63">
        <v>4.7618999999999998</v>
      </c>
      <c r="H9" s="64">
        <v>4</v>
      </c>
      <c r="I9" s="63">
        <v>19.047599999999999</v>
      </c>
      <c r="J9" s="65">
        <v>7</v>
      </c>
      <c r="K9" s="63">
        <v>33.333300000000001</v>
      </c>
      <c r="L9" s="65">
        <v>4</v>
      </c>
      <c r="M9" s="63">
        <v>19.047599999999999</v>
      </c>
      <c r="N9" s="64">
        <v>1</v>
      </c>
      <c r="O9" s="63">
        <v>4.7618999999999998</v>
      </c>
      <c r="P9" s="73">
        <v>2</v>
      </c>
      <c r="Q9" s="67">
        <v>9.5238099999999992</v>
      </c>
      <c r="R9" s="74">
        <v>1</v>
      </c>
      <c r="S9" s="67">
        <v>4.7618999999999998</v>
      </c>
      <c r="T9" s="70">
        <v>503</v>
      </c>
      <c r="U9" s="69">
        <v>100</v>
      </c>
    </row>
    <row r="10" spans="1:23" s="23" customFormat="1" ht="15" customHeight="1" x14ac:dyDescent="0.2">
      <c r="A10" s="21" t="s">
        <v>19</v>
      </c>
      <c r="B10" s="59" t="s">
        <v>22</v>
      </c>
      <c r="C10" s="38">
        <v>348</v>
      </c>
      <c r="D10" s="46">
        <v>37</v>
      </c>
      <c r="E10" s="41">
        <v>10.632199999999999</v>
      </c>
      <c r="F10" s="43">
        <v>6</v>
      </c>
      <c r="G10" s="41">
        <v>1.7241</v>
      </c>
      <c r="H10" s="42">
        <v>146</v>
      </c>
      <c r="I10" s="41">
        <v>41.954000000000001</v>
      </c>
      <c r="J10" s="43">
        <v>32</v>
      </c>
      <c r="K10" s="41">
        <v>9.1953999999999994</v>
      </c>
      <c r="L10" s="42">
        <v>112</v>
      </c>
      <c r="M10" s="41">
        <v>32.183900000000001</v>
      </c>
      <c r="N10" s="42">
        <v>0</v>
      </c>
      <c r="O10" s="41">
        <v>0</v>
      </c>
      <c r="P10" s="44">
        <v>15</v>
      </c>
      <c r="Q10" s="40">
        <v>4.3103400000000001</v>
      </c>
      <c r="R10" s="46">
        <v>10</v>
      </c>
      <c r="S10" s="40">
        <v>2.8736000000000002</v>
      </c>
      <c r="T10" s="24">
        <v>1977</v>
      </c>
      <c r="U10" s="45">
        <v>100</v>
      </c>
    </row>
    <row r="11" spans="1:23" s="23" customFormat="1" ht="15" customHeight="1" x14ac:dyDescent="0.2">
      <c r="A11" s="21" t="s">
        <v>19</v>
      </c>
      <c r="B11" s="72" t="s">
        <v>23</v>
      </c>
      <c r="C11" s="61">
        <v>602</v>
      </c>
      <c r="D11" s="62">
        <v>0</v>
      </c>
      <c r="E11" s="63">
        <v>0</v>
      </c>
      <c r="F11" s="65">
        <v>2</v>
      </c>
      <c r="G11" s="63">
        <v>0.3322</v>
      </c>
      <c r="H11" s="64">
        <v>54</v>
      </c>
      <c r="I11" s="63">
        <v>8.9701000000000004</v>
      </c>
      <c r="J11" s="64">
        <v>219</v>
      </c>
      <c r="K11" s="63">
        <v>36.378700000000002</v>
      </c>
      <c r="L11" s="64">
        <v>315</v>
      </c>
      <c r="M11" s="63">
        <v>52.325600000000001</v>
      </c>
      <c r="N11" s="64">
        <v>2</v>
      </c>
      <c r="O11" s="63">
        <v>0.3322</v>
      </c>
      <c r="P11" s="73">
        <v>10</v>
      </c>
      <c r="Q11" s="67">
        <v>1.66113</v>
      </c>
      <c r="R11" s="74">
        <v>30</v>
      </c>
      <c r="S11" s="67">
        <v>4.9833999999999996</v>
      </c>
      <c r="T11" s="70">
        <v>1092</v>
      </c>
      <c r="U11" s="69">
        <v>100</v>
      </c>
    </row>
    <row r="12" spans="1:23" s="23" customFormat="1" ht="15" customHeight="1" x14ac:dyDescent="0.2">
      <c r="A12" s="21" t="s">
        <v>19</v>
      </c>
      <c r="B12" s="59" t="s">
        <v>24</v>
      </c>
      <c r="C12" s="38">
        <v>5432</v>
      </c>
      <c r="D12" s="39">
        <v>89</v>
      </c>
      <c r="E12" s="41">
        <v>1.6384000000000001</v>
      </c>
      <c r="F12" s="42">
        <v>186</v>
      </c>
      <c r="G12" s="41">
        <v>3.4241999999999999</v>
      </c>
      <c r="H12" s="43">
        <v>2950</v>
      </c>
      <c r="I12" s="41">
        <v>54.3078</v>
      </c>
      <c r="J12" s="43">
        <v>611</v>
      </c>
      <c r="K12" s="41">
        <v>11.248200000000001</v>
      </c>
      <c r="L12" s="43">
        <v>1337</v>
      </c>
      <c r="M12" s="41">
        <v>24.613399999999999</v>
      </c>
      <c r="N12" s="42">
        <v>41</v>
      </c>
      <c r="O12" s="41">
        <v>0.75480000000000003</v>
      </c>
      <c r="P12" s="47">
        <v>218</v>
      </c>
      <c r="Q12" s="40">
        <v>4.0132500000000002</v>
      </c>
      <c r="R12" s="46">
        <v>910</v>
      </c>
      <c r="S12" s="40">
        <v>16.752600000000001</v>
      </c>
      <c r="T12" s="24">
        <v>10138</v>
      </c>
      <c r="U12" s="45">
        <v>100</v>
      </c>
    </row>
    <row r="13" spans="1:23" s="23" customFormat="1" ht="15" customHeight="1" x14ac:dyDescent="0.2">
      <c r="A13" s="21" t="s">
        <v>19</v>
      </c>
      <c r="B13" s="72" t="s">
        <v>25</v>
      </c>
      <c r="C13" s="61">
        <v>754</v>
      </c>
      <c r="D13" s="62">
        <v>10</v>
      </c>
      <c r="E13" s="63">
        <v>1.3263</v>
      </c>
      <c r="F13" s="65">
        <v>11</v>
      </c>
      <c r="G13" s="63">
        <v>1.4589000000000001</v>
      </c>
      <c r="H13" s="64">
        <v>278</v>
      </c>
      <c r="I13" s="63">
        <v>36.869999999999997</v>
      </c>
      <c r="J13" s="65">
        <v>88</v>
      </c>
      <c r="K13" s="63">
        <v>11.671099999999999</v>
      </c>
      <c r="L13" s="64">
        <v>319</v>
      </c>
      <c r="M13" s="63">
        <v>42.307699999999997</v>
      </c>
      <c r="N13" s="64">
        <v>2</v>
      </c>
      <c r="O13" s="63">
        <v>0.26529999999999998</v>
      </c>
      <c r="P13" s="66">
        <v>46</v>
      </c>
      <c r="Q13" s="67">
        <v>6.1007999999999996</v>
      </c>
      <c r="R13" s="62">
        <v>133</v>
      </c>
      <c r="S13" s="67">
        <v>17.639299999999999</v>
      </c>
      <c r="T13" s="70">
        <v>1868</v>
      </c>
      <c r="U13" s="69">
        <v>100</v>
      </c>
    </row>
    <row r="14" spans="1:23" s="23" customFormat="1" ht="15" customHeight="1" x14ac:dyDescent="0.2">
      <c r="A14" s="21" t="s">
        <v>19</v>
      </c>
      <c r="B14" s="59" t="s">
        <v>26</v>
      </c>
      <c r="C14" s="48">
        <v>491</v>
      </c>
      <c r="D14" s="39">
        <v>1</v>
      </c>
      <c r="E14" s="41">
        <v>0.20369999999999999</v>
      </c>
      <c r="F14" s="43">
        <v>7</v>
      </c>
      <c r="G14" s="41">
        <v>1.4257</v>
      </c>
      <c r="H14" s="42">
        <v>158</v>
      </c>
      <c r="I14" s="41">
        <v>32.179200000000002</v>
      </c>
      <c r="J14" s="42">
        <v>150</v>
      </c>
      <c r="K14" s="41">
        <v>30.549900000000001</v>
      </c>
      <c r="L14" s="42">
        <v>159</v>
      </c>
      <c r="M14" s="41">
        <v>32.382899999999999</v>
      </c>
      <c r="N14" s="43">
        <v>0</v>
      </c>
      <c r="O14" s="41">
        <v>0</v>
      </c>
      <c r="P14" s="44">
        <v>16</v>
      </c>
      <c r="Q14" s="40">
        <v>3.2586599999999999</v>
      </c>
      <c r="R14" s="46">
        <v>12</v>
      </c>
      <c r="S14" s="40">
        <v>2.444</v>
      </c>
      <c r="T14" s="24">
        <v>1238</v>
      </c>
      <c r="U14" s="45">
        <v>100</v>
      </c>
    </row>
    <row r="15" spans="1:23" s="23" customFormat="1" ht="15" customHeight="1" x14ac:dyDescent="0.2">
      <c r="A15" s="21" t="s">
        <v>19</v>
      </c>
      <c r="B15" s="72" t="s">
        <v>27</v>
      </c>
      <c r="C15" s="75">
        <v>110</v>
      </c>
      <c r="D15" s="62">
        <v>0</v>
      </c>
      <c r="E15" s="63">
        <v>0</v>
      </c>
      <c r="F15" s="64">
        <v>2</v>
      </c>
      <c r="G15" s="63">
        <v>1.8182</v>
      </c>
      <c r="H15" s="64">
        <v>7</v>
      </c>
      <c r="I15" s="63">
        <v>6.3635999999999999</v>
      </c>
      <c r="J15" s="65">
        <v>66</v>
      </c>
      <c r="K15" s="63">
        <v>60</v>
      </c>
      <c r="L15" s="64">
        <v>34</v>
      </c>
      <c r="M15" s="63">
        <v>30.909099999999999</v>
      </c>
      <c r="N15" s="65">
        <v>0</v>
      </c>
      <c r="O15" s="63">
        <v>0</v>
      </c>
      <c r="P15" s="66">
        <v>1</v>
      </c>
      <c r="Q15" s="67">
        <v>0.90908999999999995</v>
      </c>
      <c r="R15" s="74">
        <v>1</v>
      </c>
      <c r="S15" s="67">
        <v>0.90910000000000002</v>
      </c>
      <c r="T15" s="70">
        <v>235</v>
      </c>
      <c r="U15" s="69">
        <v>100</v>
      </c>
    </row>
    <row r="16" spans="1:23" s="23" customFormat="1" ht="15" customHeight="1" x14ac:dyDescent="0.2">
      <c r="A16" s="21" t="s">
        <v>19</v>
      </c>
      <c r="B16" s="59" t="s">
        <v>28</v>
      </c>
      <c r="C16" s="48">
        <v>49</v>
      </c>
      <c r="D16" s="46">
        <v>0</v>
      </c>
      <c r="E16" s="41">
        <v>0</v>
      </c>
      <c r="F16" s="42">
        <v>0</v>
      </c>
      <c r="G16" s="41">
        <v>0</v>
      </c>
      <c r="H16" s="43">
        <v>3</v>
      </c>
      <c r="I16" s="41">
        <v>6.1223999999999998</v>
      </c>
      <c r="J16" s="42">
        <v>46</v>
      </c>
      <c r="K16" s="41">
        <v>93.877600000000001</v>
      </c>
      <c r="L16" s="43">
        <v>0</v>
      </c>
      <c r="M16" s="41">
        <v>0</v>
      </c>
      <c r="N16" s="42">
        <v>0</v>
      </c>
      <c r="O16" s="41">
        <v>0</v>
      </c>
      <c r="P16" s="44">
        <v>0</v>
      </c>
      <c r="Q16" s="40">
        <v>0</v>
      </c>
      <c r="R16" s="39">
        <v>3</v>
      </c>
      <c r="S16" s="40">
        <v>6.1223999999999998</v>
      </c>
      <c r="T16" s="24">
        <v>221</v>
      </c>
      <c r="U16" s="45">
        <v>100</v>
      </c>
    </row>
    <row r="17" spans="1:21" s="23" customFormat="1" ht="15" customHeight="1" x14ac:dyDescent="0.2">
      <c r="A17" s="21" t="s">
        <v>19</v>
      </c>
      <c r="B17" s="72" t="s">
        <v>29</v>
      </c>
      <c r="C17" s="61">
        <v>296</v>
      </c>
      <c r="D17" s="62">
        <v>3</v>
      </c>
      <c r="E17" s="63">
        <v>1.0135000000000001</v>
      </c>
      <c r="F17" s="65">
        <v>1</v>
      </c>
      <c r="G17" s="63">
        <v>0.33779999999999999</v>
      </c>
      <c r="H17" s="64">
        <v>43</v>
      </c>
      <c r="I17" s="63">
        <v>14.526999999999999</v>
      </c>
      <c r="J17" s="65">
        <v>117</v>
      </c>
      <c r="K17" s="63">
        <v>39.527000000000001</v>
      </c>
      <c r="L17" s="65">
        <v>124</v>
      </c>
      <c r="M17" s="63">
        <v>41.8919</v>
      </c>
      <c r="N17" s="65">
        <v>1</v>
      </c>
      <c r="O17" s="63">
        <v>0.33779999999999999</v>
      </c>
      <c r="P17" s="73">
        <v>7</v>
      </c>
      <c r="Q17" s="67">
        <v>2.3648600000000002</v>
      </c>
      <c r="R17" s="62">
        <v>8</v>
      </c>
      <c r="S17" s="67">
        <v>2.7027000000000001</v>
      </c>
      <c r="T17" s="70">
        <v>3952</v>
      </c>
      <c r="U17" s="69">
        <v>100</v>
      </c>
    </row>
    <row r="18" spans="1:21" s="23" customFormat="1" ht="15" customHeight="1" x14ac:dyDescent="0.2">
      <c r="A18" s="21" t="s">
        <v>19</v>
      </c>
      <c r="B18" s="59" t="s">
        <v>30</v>
      </c>
      <c r="C18" s="38">
        <v>4351</v>
      </c>
      <c r="D18" s="46">
        <v>11</v>
      </c>
      <c r="E18" s="41">
        <v>0.25280000000000002</v>
      </c>
      <c r="F18" s="43">
        <v>26</v>
      </c>
      <c r="G18" s="41">
        <v>0.59760000000000002</v>
      </c>
      <c r="H18" s="43">
        <v>365</v>
      </c>
      <c r="I18" s="41">
        <v>8.3888999999999996</v>
      </c>
      <c r="J18" s="43">
        <v>2459</v>
      </c>
      <c r="K18" s="41">
        <v>56.515700000000002</v>
      </c>
      <c r="L18" s="43">
        <v>1324</v>
      </c>
      <c r="M18" s="41">
        <v>30.4298</v>
      </c>
      <c r="N18" s="43">
        <v>2</v>
      </c>
      <c r="O18" s="41">
        <v>4.5999999999999999E-2</v>
      </c>
      <c r="P18" s="44">
        <v>164</v>
      </c>
      <c r="Q18" s="40">
        <v>3.76925</v>
      </c>
      <c r="R18" s="46">
        <v>56</v>
      </c>
      <c r="S18" s="40">
        <v>1.2870999999999999</v>
      </c>
      <c r="T18" s="24">
        <v>2407</v>
      </c>
      <c r="U18" s="45">
        <v>100</v>
      </c>
    </row>
    <row r="19" spans="1:21" s="23" customFormat="1" ht="15" customHeight="1" x14ac:dyDescent="0.2">
      <c r="A19" s="21" t="s">
        <v>19</v>
      </c>
      <c r="B19" s="72" t="s">
        <v>31</v>
      </c>
      <c r="C19" s="61">
        <v>49</v>
      </c>
      <c r="D19" s="62">
        <v>0</v>
      </c>
      <c r="E19" s="63">
        <v>0</v>
      </c>
      <c r="F19" s="64">
        <v>11</v>
      </c>
      <c r="G19" s="63">
        <v>22.449000000000002</v>
      </c>
      <c r="H19" s="64">
        <v>3</v>
      </c>
      <c r="I19" s="63">
        <v>6.1223999999999998</v>
      </c>
      <c r="J19" s="64">
        <v>0</v>
      </c>
      <c r="K19" s="63">
        <v>0</v>
      </c>
      <c r="L19" s="64">
        <v>0</v>
      </c>
      <c r="M19" s="63">
        <v>0</v>
      </c>
      <c r="N19" s="64">
        <v>33</v>
      </c>
      <c r="O19" s="63">
        <v>67.346900000000005</v>
      </c>
      <c r="P19" s="66">
        <v>2</v>
      </c>
      <c r="Q19" s="67">
        <v>4.0816299999999996</v>
      </c>
      <c r="R19" s="62">
        <v>11</v>
      </c>
      <c r="S19" s="67">
        <v>22.449000000000002</v>
      </c>
      <c r="T19" s="70">
        <v>290</v>
      </c>
      <c r="U19" s="69">
        <v>100</v>
      </c>
    </row>
    <row r="20" spans="1:21" s="23" customFormat="1" ht="15" customHeight="1" x14ac:dyDescent="0.2">
      <c r="A20" s="21" t="s">
        <v>19</v>
      </c>
      <c r="B20" s="59" t="s">
        <v>32</v>
      </c>
      <c r="C20" s="48">
        <v>112</v>
      </c>
      <c r="D20" s="46">
        <v>0</v>
      </c>
      <c r="E20" s="41">
        <v>0</v>
      </c>
      <c r="F20" s="42">
        <v>0</v>
      </c>
      <c r="G20" s="41">
        <v>0</v>
      </c>
      <c r="H20" s="43">
        <v>33</v>
      </c>
      <c r="I20" s="41">
        <v>29.464300000000001</v>
      </c>
      <c r="J20" s="42">
        <v>1</v>
      </c>
      <c r="K20" s="41">
        <v>0.89290000000000003</v>
      </c>
      <c r="L20" s="42">
        <v>76</v>
      </c>
      <c r="M20" s="41">
        <v>67.857100000000003</v>
      </c>
      <c r="N20" s="42">
        <v>1</v>
      </c>
      <c r="O20" s="41">
        <v>0.89290000000000003</v>
      </c>
      <c r="P20" s="44">
        <v>1</v>
      </c>
      <c r="Q20" s="40">
        <v>0.89285999999999999</v>
      </c>
      <c r="R20" s="46">
        <v>7</v>
      </c>
      <c r="S20" s="40">
        <v>6.25</v>
      </c>
      <c r="T20" s="24">
        <v>720</v>
      </c>
      <c r="U20" s="45">
        <v>100</v>
      </c>
    </row>
    <row r="21" spans="1:21" s="23" customFormat="1" ht="15" customHeight="1" x14ac:dyDescent="0.2">
      <c r="A21" s="21" t="s">
        <v>19</v>
      </c>
      <c r="B21" s="72" t="s">
        <v>33</v>
      </c>
      <c r="C21" s="61">
        <v>1462</v>
      </c>
      <c r="D21" s="74">
        <v>4</v>
      </c>
      <c r="E21" s="63">
        <v>0.27360000000000001</v>
      </c>
      <c r="F21" s="64">
        <v>14</v>
      </c>
      <c r="G21" s="63">
        <v>0.95760000000000001</v>
      </c>
      <c r="H21" s="65">
        <v>267</v>
      </c>
      <c r="I21" s="63">
        <v>18.262699999999999</v>
      </c>
      <c r="J21" s="64">
        <v>595</v>
      </c>
      <c r="K21" s="63">
        <v>40.697699999999998</v>
      </c>
      <c r="L21" s="64">
        <v>522</v>
      </c>
      <c r="M21" s="63">
        <v>35.704500000000003</v>
      </c>
      <c r="N21" s="64">
        <v>1</v>
      </c>
      <c r="O21" s="63">
        <v>6.8400000000000002E-2</v>
      </c>
      <c r="P21" s="73">
        <v>59</v>
      </c>
      <c r="Q21" s="67">
        <v>4.0355699999999999</v>
      </c>
      <c r="R21" s="62">
        <v>56</v>
      </c>
      <c r="S21" s="67">
        <v>3.8304</v>
      </c>
      <c r="T21" s="70">
        <v>4081</v>
      </c>
      <c r="U21" s="69">
        <v>99.706000000000003</v>
      </c>
    </row>
    <row r="22" spans="1:21" s="23" customFormat="1" ht="15" customHeight="1" x14ac:dyDescent="0.2">
      <c r="A22" s="21" t="s">
        <v>19</v>
      </c>
      <c r="B22" s="59" t="s">
        <v>34</v>
      </c>
      <c r="C22" s="38">
        <v>2523</v>
      </c>
      <c r="D22" s="39">
        <v>2</v>
      </c>
      <c r="E22" s="41">
        <v>7.9299999999999995E-2</v>
      </c>
      <c r="F22" s="42">
        <v>12</v>
      </c>
      <c r="G22" s="41">
        <v>0.47560000000000002</v>
      </c>
      <c r="H22" s="42">
        <v>275</v>
      </c>
      <c r="I22" s="41">
        <v>10.899699999999999</v>
      </c>
      <c r="J22" s="43">
        <v>564</v>
      </c>
      <c r="K22" s="41">
        <v>22.354299999999999</v>
      </c>
      <c r="L22" s="43">
        <v>1541</v>
      </c>
      <c r="M22" s="41">
        <v>61.078099999999999</v>
      </c>
      <c r="N22" s="43">
        <v>0</v>
      </c>
      <c r="O22" s="41">
        <v>0</v>
      </c>
      <c r="P22" s="47">
        <v>129</v>
      </c>
      <c r="Q22" s="40">
        <v>5.1129600000000002</v>
      </c>
      <c r="R22" s="46">
        <v>116</v>
      </c>
      <c r="S22" s="40">
        <v>4.5976999999999997</v>
      </c>
      <c r="T22" s="24">
        <v>1879</v>
      </c>
      <c r="U22" s="45">
        <v>100</v>
      </c>
    </row>
    <row r="23" spans="1:21" s="23" customFormat="1" ht="15" customHeight="1" x14ac:dyDescent="0.2">
      <c r="A23" s="21" t="s">
        <v>19</v>
      </c>
      <c r="B23" s="72" t="s">
        <v>35</v>
      </c>
      <c r="C23" s="61">
        <v>229</v>
      </c>
      <c r="D23" s="62">
        <v>0</v>
      </c>
      <c r="E23" s="63">
        <v>0</v>
      </c>
      <c r="F23" s="64">
        <v>2</v>
      </c>
      <c r="G23" s="63">
        <v>0.87339999999999995</v>
      </c>
      <c r="H23" s="64">
        <v>31</v>
      </c>
      <c r="I23" s="63">
        <v>13.537100000000001</v>
      </c>
      <c r="J23" s="64">
        <v>58</v>
      </c>
      <c r="K23" s="63">
        <v>25.327500000000001</v>
      </c>
      <c r="L23" s="64">
        <v>122</v>
      </c>
      <c r="M23" s="63">
        <v>53.275100000000002</v>
      </c>
      <c r="N23" s="64">
        <v>1</v>
      </c>
      <c r="O23" s="63">
        <v>0.43669999999999998</v>
      </c>
      <c r="P23" s="73">
        <v>15</v>
      </c>
      <c r="Q23" s="67">
        <v>6.5502200000000004</v>
      </c>
      <c r="R23" s="74">
        <v>10</v>
      </c>
      <c r="S23" s="67">
        <v>4.3667999999999996</v>
      </c>
      <c r="T23" s="70">
        <v>1365</v>
      </c>
      <c r="U23" s="69">
        <v>100</v>
      </c>
    </row>
    <row r="24" spans="1:21" s="23" customFormat="1" ht="15" customHeight="1" x14ac:dyDescent="0.2">
      <c r="A24" s="21" t="s">
        <v>19</v>
      </c>
      <c r="B24" s="59" t="s">
        <v>36</v>
      </c>
      <c r="C24" s="38">
        <v>793</v>
      </c>
      <c r="D24" s="46">
        <v>10</v>
      </c>
      <c r="E24" s="41">
        <v>1.2609999999999999</v>
      </c>
      <c r="F24" s="43">
        <v>5</v>
      </c>
      <c r="G24" s="41">
        <v>0.63049999999999995</v>
      </c>
      <c r="H24" s="42">
        <v>143</v>
      </c>
      <c r="I24" s="41">
        <v>18.032800000000002</v>
      </c>
      <c r="J24" s="43">
        <v>269</v>
      </c>
      <c r="K24" s="41">
        <v>33.921799999999998</v>
      </c>
      <c r="L24" s="43">
        <v>325</v>
      </c>
      <c r="M24" s="41">
        <v>40.983600000000003</v>
      </c>
      <c r="N24" s="43">
        <v>1</v>
      </c>
      <c r="O24" s="41">
        <v>0.12609999999999999</v>
      </c>
      <c r="P24" s="47">
        <v>40</v>
      </c>
      <c r="Q24" s="40">
        <v>5.0441399999999996</v>
      </c>
      <c r="R24" s="46">
        <v>68</v>
      </c>
      <c r="S24" s="40">
        <v>8.5749999999999993</v>
      </c>
      <c r="T24" s="24">
        <v>1356</v>
      </c>
      <c r="U24" s="45">
        <v>100</v>
      </c>
    </row>
    <row r="25" spans="1:21" s="23" customFormat="1" ht="15" customHeight="1" x14ac:dyDescent="0.2">
      <c r="A25" s="21" t="s">
        <v>19</v>
      </c>
      <c r="B25" s="72" t="s">
        <v>37</v>
      </c>
      <c r="C25" s="75">
        <v>566</v>
      </c>
      <c r="D25" s="62">
        <v>0</v>
      </c>
      <c r="E25" s="63">
        <v>0</v>
      </c>
      <c r="F25" s="64">
        <v>1</v>
      </c>
      <c r="G25" s="63">
        <v>0.1767</v>
      </c>
      <c r="H25" s="64">
        <v>24</v>
      </c>
      <c r="I25" s="63">
        <v>4.2403000000000004</v>
      </c>
      <c r="J25" s="64">
        <v>135</v>
      </c>
      <c r="K25" s="63">
        <v>23.851600000000001</v>
      </c>
      <c r="L25" s="65">
        <v>389</v>
      </c>
      <c r="M25" s="63">
        <v>68.727900000000005</v>
      </c>
      <c r="N25" s="64">
        <v>0</v>
      </c>
      <c r="O25" s="63">
        <v>0</v>
      </c>
      <c r="P25" s="73">
        <v>17</v>
      </c>
      <c r="Q25" s="67">
        <v>3.00353</v>
      </c>
      <c r="R25" s="62">
        <v>2</v>
      </c>
      <c r="S25" s="67">
        <v>0.35339999999999999</v>
      </c>
      <c r="T25" s="70">
        <v>1407</v>
      </c>
      <c r="U25" s="69">
        <v>100</v>
      </c>
    </row>
    <row r="26" spans="1:21" s="23" customFormat="1" ht="15" customHeight="1" x14ac:dyDescent="0.2">
      <c r="A26" s="21" t="s">
        <v>19</v>
      </c>
      <c r="B26" s="59" t="s">
        <v>38</v>
      </c>
      <c r="C26" s="38">
        <v>2911</v>
      </c>
      <c r="D26" s="39">
        <v>11</v>
      </c>
      <c r="E26" s="41">
        <v>0.37790000000000001</v>
      </c>
      <c r="F26" s="42">
        <v>7</v>
      </c>
      <c r="G26" s="41">
        <v>0.24049999999999999</v>
      </c>
      <c r="H26" s="42">
        <v>63</v>
      </c>
      <c r="I26" s="41">
        <v>2.1642000000000001</v>
      </c>
      <c r="J26" s="43">
        <v>2137</v>
      </c>
      <c r="K26" s="41">
        <v>73.411199999999994</v>
      </c>
      <c r="L26" s="43">
        <v>657</v>
      </c>
      <c r="M26" s="41">
        <v>22.569600000000001</v>
      </c>
      <c r="N26" s="42">
        <v>1</v>
      </c>
      <c r="O26" s="41">
        <v>3.44E-2</v>
      </c>
      <c r="P26" s="47">
        <v>35</v>
      </c>
      <c r="Q26" s="40">
        <v>1.20234</v>
      </c>
      <c r="R26" s="39">
        <v>29</v>
      </c>
      <c r="S26" s="40">
        <v>0.99619999999999997</v>
      </c>
      <c r="T26" s="24">
        <v>1367</v>
      </c>
      <c r="U26" s="45">
        <v>100</v>
      </c>
    </row>
    <row r="27" spans="1:21" s="23" customFormat="1" ht="15" customHeight="1" x14ac:dyDescent="0.2">
      <c r="A27" s="21" t="s">
        <v>19</v>
      </c>
      <c r="B27" s="72" t="s">
        <v>39</v>
      </c>
      <c r="C27" s="75">
        <v>82</v>
      </c>
      <c r="D27" s="74">
        <v>2</v>
      </c>
      <c r="E27" s="63">
        <v>2.4390000000000001</v>
      </c>
      <c r="F27" s="64">
        <v>1</v>
      </c>
      <c r="G27" s="63">
        <v>1.2195</v>
      </c>
      <c r="H27" s="64">
        <v>2</v>
      </c>
      <c r="I27" s="63">
        <v>2.4390000000000001</v>
      </c>
      <c r="J27" s="64">
        <v>1</v>
      </c>
      <c r="K27" s="63">
        <v>1.2195</v>
      </c>
      <c r="L27" s="65">
        <v>75</v>
      </c>
      <c r="M27" s="63">
        <v>91.463399999999993</v>
      </c>
      <c r="N27" s="64">
        <v>0</v>
      </c>
      <c r="O27" s="63">
        <v>0</v>
      </c>
      <c r="P27" s="73">
        <v>1</v>
      </c>
      <c r="Q27" s="67">
        <v>1.2195100000000001</v>
      </c>
      <c r="R27" s="74">
        <v>1</v>
      </c>
      <c r="S27" s="67">
        <v>1.2195</v>
      </c>
      <c r="T27" s="70">
        <v>589</v>
      </c>
      <c r="U27" s="69">
        <v>100</v>
      </c>
    </row>
    <row r="28" spans="1:21" s="23" customFormat="1" ht="15" customHeight="1" x14ac:dyDescent="0.2">
      <c r="A28" s="21" t="s">
        <v>19</v>
      </c>
      <c r="B28" s="59" t="s">
        <v>40</v>
      </c>
      <c r="C28" s="48">
        <v>213</v>
      </c>
      <c r="D28" s="46">
        <v>0</v>
      </c>
      <c r="E28" s="41">
        <v>0</v>
      </c>
      <c r="F28" s="43">
        <v>1</v>
      </c>
      <c r="G28" s="41">
        <v>0.46949999999999997</v>
      </c>
      <c r="H28" s="43">
        <v>60</v>
      </c>
      <c r="I28" s="41">
        <v>28.169</v>
      </c>
      <c r="J28" s="43">
        <v>136</v>
      </c>
      <c r="K28" s="41">
        <v>63.849800000000002</v>
      </c>
      <c r="L28" s="42">
        <v>13</v>
      </c>
      <c r="M28" s="41">
        <v>6.1032999999999999</v>
      </c>
      <c r="N28" s="43">
        <v>0</v>
      </c>
      <c r="O28" s="41">
        <v>0</v>
      </c>
      <c r="P28" s="44">
        <v>3</v>
      </c>
      <c r="Q28" s="40">
        <v>1.40845</v>
      </c>
      <c r="R28" s="39">
        <v>26</v>
      </c>
      <c r="S28" s="40">
        <v>12.2066</v>
      </c>
      <c r="T28" s="24">
        <v>1434</v>
      </c>
      <c r="U28" s="45">
        <v>100</v>
      </c>
    </row>
    <row r="29" spans="1:21" s="23" customFormat="1" ht="15" customHeight="1" x14ac:dyDescent="0.2">
      <c r="A29" s="21" t="s">
        <v>19</v>
      </c>
      <c r="B29" s="72" t="s">
        <v>41</v>
      </c>
      <c r="C29" s="61">
        <v>212</v>
      </c>
      <c r="D29" s="62">
        <v>0</v>
      </c>
      <c r="E29" s="63">
        <v>0</v>
      </c>
      <c r="F29" s="64">
        <v>0</v>
      </c>
      <c r="G29" s="63">
        <v>0</v>
      </c>
      <c r="H29" s="65">
        <v>72</v>
      </c>
      <c r="I29" s="63">
        <v>33.962299999999999</v>
      </c>
      <c r="J29" s="64">
        <v>39</v>
      </c>
      <c r="K29" s="63">
        <v>18.3962</v>
      </c>
      <c r="L29" s="65">
        <v>88</v>
      </c>
      <c r="M29" s="63">
        <v>41.509399999999999</v>
      </c>
      <c r="N29" s="64">
        <v>0</v>
      </c>
      <c r="O29" s="63">
        <v>0</v>
      </c>
      <c r="P29" s="73">
        <v>13</v>
      </c>
      <c r="Q29" s="67">
        <v>6.1320800000000002</v>
      </c>
      <c r="R29" s="62">
        <v>21</v>
      </c>
      <c r="S29" s="67">
        <v>9.9056999999999995</v>
      </c>
      <c r="T29" s="70">
        <v>1873</v>
      </c>
      <c r="U29" s="69">
        <v>100</v>
      </c>
    </row>
    <row r="30" spans="1:21" s="23" customFormat="1" ht="15" customHeight="1" x14ac:dyDescent="0.2">
      <c r="A30" s="21" t="s">
        <v>19</v>
      </c>
      <c r="B30" s="59" t="s">
        <v>42</v>
      </c>
      <c r="C30" s="38">
        <v>928</v>
      </c>
      <c r="D30" s="46">
        <v>6</v>
      </c>
      <c r="E30" s="41">
        <v>0.64659999999999995</v>
      </c>
      <c r="F30" s="42">
        <v>7</v>
      </c>
      <c r="G30" s="41">
        <v>0.75429999999999997</v>
      </c>
      <c r="H30" s="43">
        <v>58</v>
      </c>
      <c r="I30" s="41">
        <v>6.25</v>
      </c>
      <c r="J30" s="43">
        <v>253</v>
      </c>
      <c r="K30" s="41">
        <v>27.262899999999998</v>
      </c>
      <c r="L30" s="43">
        <v>572</v>
      </c>
      <c r="M30" s="41">
        <v>61.637900000000002</v>
      </c>
      <c r="N30" s="43">
        <v>1</v>
      </c>
      <c r="O30" s="41">
        <v>0.10780000000000001</v>
      </c>
      <c r="P30" s="44">
        <v>31</v>
      </c>
      <c r="Q30" s="40">
        <v>3.3405200000000002</v>
      </c>
      <c r="R30" s="39">
        <v>16</v>
      </c>
      <c r="S30" s="40">
        <v>1.7241</v>
      </c>
      <c r="T30" s="24">
        <v>3616</v>
      </c>
      <c r="U30" s="45">
        <v>100</v>
      </c>
    </row>
    <row r="31" spans="1:21" s="23" customFormat="1" ht="15" customHeight="1" x14ac:dyDescent="0.2">
      <c r="A31" s="21" t="s">
        <v>19</v>
      </c>
      <c r="B31" s="72" t="s">
        <v>43</v>
      </c>
      <c r="C31" s="75">
        <v>269</v>
      </c>
      <c r="D31" s="62">
        <v>6</v>
      </c>
      <c r="E31" s="63">
        <v>2.2305000000000001</v>
      </c>
      <c r="F31" s="65">
        <v>5</v>
      </c>
      <c r="G31" s="63">
        <v>1.8587</v>
      </c>
      <c r="H31" s="64">
        <v>48</v>
      </c>
      <c r="I31" s="63">
        <v>17.843900000000001</v>
      </c>
      <c r="J31" s="65">
        <v>72</v>
      </c>
      <c r="K31" s="63">
        <v>26.765799999999999</v>
      </c>
      <c r="L31" s="64">
        <v>127</v>
      </c>
      <c r="M31" s="63">
        <v>47.2119</v>
      </c>
      <c r="N31" s="64">
        <v>1</v>
      </c>
      <c r="O31" s="63">
        <v>0.37169999999999997</v>
      </c>
      <c r="P31" s="66">
        <v>10</v>
      </c>
      <c r="Q31" s="67">
        <v>3.7174700000000001</v>
      </c>
      <c r="R31" s="62">
        <v>19</v>
      </c>
      <c r="S31" s="67">
        <v>7.0632000000000001</v>
      </c>
      <c r="T31" s="70">
        <v>2170</v>
      </c>
      <c r="U31" s="69">
        <v>99.953999999999994</v>
      </c>
    </row>
    <row r="32" spans="1:21" s="23" customFormat="1" ht="15" customHeight="1" x14ac:dyDescent="0.2">
      <c r="A32" s="21" t="s">
        <v>19</v>
      </c>
      <c r="B32" s="59" t="s">
        <v>44</v>
      </c>
      <c r="C32" s="38">
        <v>1331</v>
      </c>
      <c r="D32" s="39">
        <v>1</v>
      </c>
      <c r="E32" s="41">
        <v>7.51E-2</v>
      </c>
      <c r="F32" s="43">
        <v>1</v>
      </c>
      <c r="G32" s="41">
        <v>7.51E-2</v>
      </c>
      <c r="H32" s="43">
        <v>33</v>
      </c>
      <c r="I32" s="41">
        <v>2.4792999999999998</v>
      </c>
      <c r="J32" s="43">
        <v>887</v>
      </c>
      <c r="K32" s="41">
        <v>66.641599999999997</v>
      </c>
      <c r="L32" s="42">
        <v>397</v>
      </c>
      <c r="M32" s="41">
        <v>29.827200000000001</v>
      </c>
      <c r="N32" s="42">
        <v>0</v>
      </c>
      <c r="O32" s="41">
        <v>0</v>
      </c>
      <c r="P32" s="47">
        <v>12</v>
      </c>
      <c r="Q32" s="40">
        <v>0.90158000000000005</v>
      </c>
      <c r="R32" s="46">
        <v>12</v>
      </c>
      <c r="S32" s="40">
        <v>0.90159999999999996</v>
      </c>
      <c r="T32" s="24">
        <v>978</v>
      </c>
      <c r="U32" s="45">
        <v>100</v>
      </c>
    </row>
    <row r="33" spans="1:21" s="23" customFormat="1" ht="15" customHeight="1" x14ac:dyDescent="0.2">
      <c r="A33" s="21" t="s">
        <v>19</v>
      </c>
      <c r="B33" s="72" t="s">
        <v>45</v>
      </c>
      <c r="C33" s="61">
        <v>507</v>
      </c>
      <c r="D33" s="74">
        <v>6</v>
      </c>
      <c r="E33" s="63">
        <v>1.1834</v>
      </c>
      <c r="F33" s="64">
        <v>5</v>
      </c>
      <c r="G33" s="63">
        <v>0.98619999999999997</v>
      </c>
      <c r="H33" s="65">
        <v>24</v>
      </c>
      <c r="I33" s="63">
        <v>4.7336999999999998</v>
      </c>
      <c r="J33" s="64">
        <v>77</v>
      </c>
      <c r="K33" s="63">
        <v>15.1874</v>
      </c>
      <c r="L33" s="64">
        <v>382</v>
      </c>
      <c r="M33" s="63">
        <v>75.345200000000006</v>
      </c>
      <c r="N33" s="65">
        <v>1</v>
      </c>
      <c r="O33" s="63">
        <v>0.19719999999999999</v>
      </c>
      <c r="P33" s="73">
        <v>12</v>
      </c>
      <c r="Q33" s="67">
        <v>2.36686</v>
      </c>
      <c r="R33" s="74">
        <v>3</v>
      </c>
      <c r="S33" s="67">
        <v>0.5917</v>
      </c>
      <c r="T33" s="70">
        <v>2372</v>
      </c>
      <c r="U33" s="69">
        <v>100</v>
      </c>
    </row>
    <row r="34" spans="1:21" s="23" customFormat="1" ht="15" customHeight="1" x14ac:dyDescent="0.2">
      <c r="A34" s="21" t="s">
        <v>19</v>
      </c>
      <c r="B34" s="59" t="s">
        <v>46</v>
      </c>
      <c r="C34" s="48">
        <v>62</v>
      </c>
      <c r="D34" s="39">
        <v>24</v>
      </c>
      <c r="E34" s="41">
        <v>38.709699999999998</v>
      </c>
      <c r="F34" s="43">
        <v>0</v>
      </c>
      <c r="G34" s="41">
        <v>0</v>
      </c>
      <c r="H34" s="42">
        <v>0</v>
      </c>
      <c r="I34" s="41">
        <v>0</v>
      </c>
      <c r="J34" s="43">
        <v>0</v>
      </c>
      <c r="K34" s="41">
        <v>0</v>
      </c>
      <c r="L34" s="42">
        <v>37</v>
      </c>
      <c r="M34" s="41">
        <v>59.677399999999999</v>
      </c>
      <c r="N34" s="42">
        <v>0</v>
      </c>
      <c r="O34" s="41">
        <v>0</v>
      </c>
      <c r="P34" s="44">
        <v>1</v>
      </c>
      <c r="Q34" s="40">
        <v>1.6129</v>
      </c>
      <c r="R34" s="46">
        <v>2</v>
      </c>
      <c r="S34" s="40">
        <v>3.2258</v>
      </c>
      <c r="T34" s="24">
        <v>825</v>
      </c>
      <c r="U34" s="45">
        <v>100</v>
      </c>
    </row>
    <row r="35" spans="1:21" s="23" customFormat="1" ht="15" customHeight="1" x14ac:dyDescent="0.2">
      <c r="A35" s="21" t="s">
        <v>19</v>
      </c>
      <c r="B35" s="72" t="s">
        <v>47</v>
      </c>
      <c r="C35" s="75">
        <v>362</v>
      </c>
      <c r="D35" s="74">
        <v>15</v>
      </c>
      <c r="E35" s="63">
        <v>4.1436000000000002</v>
      </c>
      <c r="F35" s="64">
        <v>6</v>
      </c>
      <c r="G35" s="63">
        <v>1.6575</v>
      </c>
      <c r="H35" s="65">
        <v>80</v>
      </c>
      <c r="I35" s="63">
        <v>22.099399999999999</v>
      </c>
      <c r="J35" s="64">
        <v>79</v>
      </c>
      <c r="K35" s="63">
        <v>21.8232</v>
      </c>
      <c r="L35" s="65">
        <v>152</v>
      </c>
      <c r="M35" s="63">
        <v>41.988999999999997</v>
      </c>
      <c r="N35" s="64">
        <v>0</v>
      </c>
      <c r="O35" s="63">
        <v>0</v>
      </c>
      <c r="P35" s="73">
        <v>30</v>
      </c>
      <c r="Q35" s="67">
        <v>8.2872900000000005</v>
      </c>
      <c r="R35" s="74">
        <v>10</v>
      </c>
      <c r="S35" s="67">
        <v>2.7624</v>
      </c>
      <c r="T35" s="70">
        <v>1064</v>
      </c>
      <c r="U35" s="69">
        <v>100</v>
      </c>
    </row>
    <row r="36" spans="1:21" s="23" customFormat="1" ht="15" customHeight="1" x14ac:dyDescent="0.2">
      <c r="A36" s="21" t="s">
        <v>19</v>
      </c>
      <c r="B36" s="59" t="s">
        <v>48</v>
      </c>
      <c r="C36" s="48">
        <v>1299</v>
      </c>
      <c r="D36" s="46">
        <v>6</v>
      </c>
      <c r="E36" s="41">
        <v>0.46189999999999998</v>
      </c>
      <c r="F36" s="43">
        <v>28</v>
      </c>
      <c r="G36" s="41">
        <v>2.1555</v>
      </c>
      <c r="H36" s="43">
        <v>493</v>
      </c>
      <c r="I36" s="41">
        <v>37.952300000000001</v>
      </c>
      <c r="J36" s="42">
        <v>452</v>
      </c>
      <c r="K36" s="41">
        <v>34.795999999999999</v>
      </c>
      <c r="L36" s="42">
        <v>230</v>
      </c>
      <c r="M36" s="41">
        <v>17.7059</v>
      </c>
      <c r="N36" s="43">
        <v>12</v>
      </c>
      <c r="O36" s="41">
        <v>0.92379999999999995</v>
      </c>
      <c r="P36" s="47">
        <v>78</v>
      </c>
      <c r="Q36" s="40">
        <v>6.0046200000000001</v>
      </c>
      <c r="R36" s="46">
        <v>178</v>
      </c>
      <c r="S36" s="40">
        <v>13.7028</v>
      </c>
      <c r="T36" s="24">
        <v>658</v>
      </c>
      <c r="U36" s="45">
        <v>100</v>
      </c>
    </row>
    <row r="37" spans="1:21" s="23" customFormat="1" ht="15" customHeight="1" x14ac:dyDescent="0.2">
      <c r="A37" s="21" t="s">
        <v>19</v>
      </c>
      <c r="B37" s="72" t="s">
        <v>49</v>
      </c>
      <c r="C37" s="61">
        <v>60</v>
      </c>
      <c r="D37" s="62">
        <v>1</v>
      </c>
      <c r="E37" s="63">
        <v>1.6667000000000001</v>
      </c>
      <c r="F37" s="64">
        <v>0</v>
      </c>
      <c r="G37" s="63">
        <v>0</v>
      </c>
      <c r="H37" s="64">
        <v>1</v>
      </c>
      <c r="I37" s="63">
        <v>1.6667000000000001</v>
      </c>
      <c r="J37" s="64">
        <v>2</v>
      </c>
      <c r="K37" s="63">
        <v>3.3332999999999999</v>
      </c>
      <c r="L37" s="64">
        <v>56</v>
      </c>
      <c r="M37" s="63">
        <v>93.333299999999994</v>
      </c>
      <c r="N37" s="65">
        <v>0</v>
      </c>
      <c r="O37" s="63">
        <v>0</v>
      </c>
      <c r="P37" s="73">
        <v>0</v>
      </c>
      <c r="Q37" s="67">
        <v>0</v>
      </c>
      <c r="R37" s="74">
        <v>0</v>
      </c>
      <c r="S37" s="67">
        <v>0</v>
      </c>
      <c r="T37" s="70">
        <v>483</v>
      </c>
      <c r="U37" s="69">
        <v>100</v>
      </c>
    </row>
    <row r="38" spans="1:21" s="23" customFormat="1" ht="15" customHeight="1" x14ac:dyDescent="0.2">
      <c r="A38" s="21" t="s">
        <v>19</v>
      </c>
      <c r="B38" s="59" t="s">
        <v>50</v>
      </c>
      <c r="C38" s="38">
        <v>242</v>
      </c>
      <c r="D38" s="39">
        <v>0</v>
      </c>
      <c r="E38" s="41">
        <v>0</v>
      </c>
      <c r="F38" s="43">
        <v>1</v>
      </c>
      <c r="G38" s="41">
        <v>0.41320000000000001</v>
      </c>
      <c r="H38" s="43">
        <v>37</v>
      </c>
      <c r="I38" s="41">
        <v>15.289300000000001</v>
      </c>
      <c r="J38" s="43">
        <v>71</v>
      </c>
      <c r="K38" s="41">
        <v>29.338799999999999</v>
      </c>
      <c r="L38" s="43">
        <v>132</v>
      </c>
      <c r="M38" s="41">
        <v>54.545499999999997</v>
      </c>
      <c r="N38" s="43">
        <v>0</v>
      </c>
      <c r="O38" s="41">
        <v>0</v>
      </c>
      <c r="P38" s="44">
        <v>1</v>
      </c>
      <c r="Q38" s="40">
        <v>0.41321999999999998</v>
      </c>
      <c r="R38" s="46">
        <v>3</v>
      </c>
      <c r="S38" s="40">
        <v>1.2397</v>
      </c>
      <c r="T38" s="24">
        <v>2577</v>
      </c>
      <c r="U38" s="45">
        <v>100</v>
      </c>
    </row>
    <row r="39" spans="1:21" s="23" customFormat="1" ht="15" customHeight="1" x14ac:dyDescent="0.2">
      <c r="A39" s="21" t="s">
        <v>19</v>
      </c>
      <c r="B39" s="72" t="s">
        <v>51</v>
      </c>
      <c r="C39" s="61">
        <v>206</v>
      </c>
      <c r="D39" s="74">
        <v>91</v>
      </c>
      <c r="E39" s="63">
        <v>44.174799999999998</v>
      </c>
      <c r="F39" s="64">
        <v>0</v>
      </c>
      <c r="G39" s="63">
        <v>0</v>
      </c>
      <c r="H39" s="65">
        <v>84</v>
      </c>
      <c r="I39" s="63">
        <v>40.776699999999998</v>
      </c>
      <c r="J39" s="64">
        <v>4</v>
      </c>
      <c r="K39" s="63">
        <v>1.9417</v>
      </c>
      <c r="L39" s="65">
        <v>24</v>
      </c>
      <c r="M39" s="63">
        <v>11.650499999999999</v>
      </c>
      <c r="N39" s="64">
        <v>0</v>
      </c>
      <c r="O39" s="63">
        <v>0</v>
      </c>
      <c r="P39" s="73">
        <v>3</v>
      </c>
      <c r="Q39" s="67">
        <v>1.45631</v>
      </c>
      <c r="R39" s="62">
        <v>42</v>
      </c>
      <c r="S39" s="67">
        <v>20.388300000000001</v>
      </c>
      <c r="T39" s="70">
        <v>880</v>
      </c>
      <c r="U39" s="69">
        <v>100</v>
      </c>
    </row>
    <row r="40" spans="1:21" s="23" customFormat="1" ht="15" customHeight="1" x14ac:dyDescent="0.2">
      <c r="A40" s="21" t="s">
        <v>19</v>
      </c>
      <c r="B40" s="59" t="s">
        <v>52</v>
      </c>
      <c r="C40" s="48">
        <v>990</v>
      </c>
      <c r="D40" s="39">
        <v>21</v>
      </c>
      <c r="E40" s="41">
        <v>2.1212</v>
      </c>
      <c r="F40" s="43">
        <v>23</v>
      </c>
      <c r="G40" s="41">
        <v>2.3231999999999999</v>
      </c>
      <c r="H40" s="43">
        <v>125</v>
      </c>
      <c r="I40" s="41">
        <v>12.626300000000001</v>
      </c>
      <c r="J40" s="42">
        <v>202</v>
      </c>
      <c r="K40" s="41">
        <v>20.404</v>
      </c>
      <c r="L40" s="42">
        <v>591</v>
      </c>
      <c r="M40" s="41">
        <v>59.697000000000003</v>
      </c>
      <c r="N40" s="43">
        <v>0</v>
      </c>
      <c r="O40" s="41">
        <v>0</v>
      </c>
      <c r="P40" s="44">
        <v>28</v>
      </c>
      <c r="Q40" s="40">
        <v>2.8282799999999999</v>
      </c>
      <c r="R40" s="46">
        <v>39</v>
      </c>
      <c r="S40" s="40">
        <v>3.9394</v>
      </c>
      <c r="T40" s="24">
        <v>4916</v>
      </c>
      <c r="U40" s="45">
        <v>100</v>
      </c>
    </row>
    <row r="41" spans="1:21" s="23" customFormat="1" ht="15" customHeight="1" x14ac:dyDescent="0.2">
      <c r="A41" s="21" t="s">
        <v>19</v>
      </c>
      <c r="B41" s="72" t="s">
        <v>53</v>
      </c>
      <c r="C41" s="61">
        <v>294</v>
      </c>
      <c r="D41" s="74">
        <v>12</v>
      </c>
      <c r="E41" s="63">
        <v>4.0815999999999999</v>
      </c>
      <c r="F41" s="64">
        <v>1</v>
      </c>
      <c r="G41" s="63">
        <v>0.34010000000000001</v>
      </c>
      <c r="H41" s="64">
        <v>31</v>
      </c>
      <c r="I41" s="63">
        <v>10.5442</v>
      </c>
      <c r="J41" s="64">
        <v>153</v>
      </c>
      <c r="K41" s="63">
        <v>52.040799999999997</v>
      </c>
      <c r="L41" s="65">
        <v>86</v>
      </c>
      <c r="M41" s="63">
        <v>29.2517</v>
      </c>
      <c r="N41" s="65">
        <v>0</v>
      </c>
      <c r="O41" s="63">
        <v>0</v>
      </c>
      <c r="P41" s="66">
        <v>11</v>
      </c>
      <c r="Q41" s="67">
        <v>3.7414999999999998</v>
      </c>
      <c r="R41" s="62">
        <v>10</v>
      </c>
      <c r="S41" s="67">
        <v>3.4014000000000002</v>
      </c>
      <c r="T41" s="70">
        <v>2618</v>
      </c>
      <c r="U41" s="69">
        <v>100</v>
      </c>
    </row>
    <row r="42" spans="1:21" s="23" customFormat="1" ht="15" customHeight="1" x14ac:dyDescent="0.2">
      <c r="A42" s="21" t="s">
        <v>19</v>
      </c>
      <c r="B42" s="59" t="s">
        <v>54</v>
      </c>
      <c r="C42" s="48">
        <v>39</v>
      </c>
      <c r="D42" s="39">
        <v>15</v>
      </c>
      <c r="E42" s="41">
        <v>38.461500000000001</v>
      </c>
      <c r="F42" s="43">
        <v>2</v>
      </c>
      <c r="G42" s="41">
        <v>5.1281999999999996</v>
      </c>
      <c r="H42" s="43">
        <v>1</v>
      </c>
      <c r="I42" s="41">
        <v>2.5640999999999998</v>
      </c>
      <c r="J42" s="42">
        <v>2</v>
      </c>
      <c r="K42" s="41">
        <v>5.1281999999999996</v>
      </c>
      <c r="L42" s="42">
        <v>18</v>
      </c>
      <c r="M42" s="41">
        <v>46.153799999999997</v>
      </c>
      <c r="N42" s="42">
        <v>1</v>
      </c>
      <c r="O42" s="41">
        <v>2.5640999999999998</v>
      </c>
      <c r="P42" s="44">
        <v>0</v>
      </c>
      <c r="Q42" s="40">
        <v>0</v>
      </c>
      <c r="R42" s="46">
        <v>1</v>
      </c>
      <c r="S42" s="40">
        <v>2.5640999999999998</v>
      </c>
      <c r="T42" s="24">
        <v>481</v>
      </c>
      <c r="U42" s="45">
        <v>100</v>
      </c>
    </row>
    <row r="43" spans="1:21" s="23" customFormat="1" ht="15" customHeight="1" x14ac:dyDescent="0.2">
      <c r="A43" s="21" t="s">
        <v>19</v>
      </c>
      <c r="B43" s="72" t="s">
        <v>55</v>
      </c>
      <c r="C43" s="61">
        <v>2830</v>
      </c>
      <c r="D43" s="62">
        <v>2</v>
      </c>
      <c r="E43" s="63">
        <v>7.0699999999999999E-2</v>
      </c>
      <c r="F43" s="64">
        <v>21</v>
      </c>
      <c r="G43" s="63">
        <v>0.74199999999999999</v>
      </c>
      <c r="H43" s="65">
        <v>145</v>
      </c>
      <c r="I43" s="63">
        <v>5.1237000000000004</v>
      </c>
      <c r="J43" s="64">
        <v>989</v>
      </c>
      <c r="K43" s="63">
        <v>34.947000000000003</v>
      </c>
      <c r="L43" s="64">
        <v>1519</v>
      </c>
      <c r="M43" s="63">
        <v>53.674900000000001</v>
      </c>
      <c r="N43" s="64">
        <v>3</v>
      </c>
      <c r="O43" s="63">
        <v>0.106</v>
      </c>
      <c r="P43" s="66">
        <v>151</v>
      </c>
      <c r="Q43" s="67">
        <v>5.3356899999999996</v>
      </c>
      <c r="R43" s="74">
        <v>34</v>
      </c>
      <c r="S43" s="67">
        <v>1.2014</v>
      </c>
      <c r="T43" s="70">
        <v>3631</v>
      </c>
      <c r="U43" s="69">
        <v>100</v>
      </c>
    </row>
    <row r="44" spans="1:21" s="23" customFormat="1" ht="15" customHeight="1" x14ac:dyDescent="0.2">
      <c r="A44" s="21" t="s">
        <v>19</v>
      </c>
      <c r="B44" s="59" t="s">
        <v>56</v>
      </c>
      <c r="C44" s="38">
        <v>1523</v>
      </c>
      <c r="D44" s="39">
        <v>277</v>
      </c>
      <c r="E44" s="41">
        <v>18.187799999999999</v>
      </c>
      <c r="F44" s="42">
        <v>5</v>
      </c>
      <c r="G44" s="41">
        <v>0.32829999999999998</v>
      </c>
      <c r="H44" s="43">
        <v>153</v>
      </c>
      <c r="I44" s="41">
        <v>10.045999999999999</v>
      </c>
      <c r="J44" s="43">
        <v>132</v>
      </c>
      <c r="K44" s="41">
        <v>8.6670999999999996</v>
      </c>
      <c r="L44" s="43">
        <v>844</v>
      </c>
      <c r="M44" s="41">
        <v>55.416899999999998</v>
      </c>
      <c r="N44" s="42">
        <v>6</v>
      </c>
      <c r="O44" s="41">
        <v>0.39400000000000002</v>
      </c>
      <c r="P44" s="47">
        <v>106</v>
      </c>
      <c r="Q44" s="40">
        <v>6.9599500000000001</v>
      </c>
      <c r="R44" s="46">
        <v>35</v>
      </c>
      <c r="S44" s="40">
        <v>2.2980999999999998</v>
      </c>
      <c r="T44" s="24">
        <v>1815</v>
      </c>
      <c r="U44" s="45">
        <v>100</v>
      </c>
    </row>
    <row r="45" spans="1:21" s="23" customFormat="1" ht="15" customHeight="1" x14ac:dyDescent="0.2">
      <c r="A45" s="21" t="s">
        <v>19</v>
      </c>
      <c r="B45" s="72" t="s">
        <v>57</v>
      </c>
      <c r="C45" s="61">
        <v>563</v>
      </c>
      <c r="D45" s="74">
        <v>15</v>
      </c>
      <c r="E45" s="63">
        <v>2.6642999999999999</v>
      </c>
      <c r="F45" s="64">
        <v>8</v>
      </c>
      <c r="G45" s="63">
        <v>1.421</v>
      </c>
      <c r="H45" s="65">
        <v>157</v>
      </c>
      <c r="I45" s="63">
        <v>27.886299999999999</v>
      </c>
      <c r="J45" s="64">
        <v>14</v>
      </c>
      <c r="K45" s="63">
        <v>2.4866999999999999</v>
      </c>
      <c r="L45" s="65">
        <v>332</v>
      </c>
      <c r="M45" s="63">
        <v>58.969799999999999</v>
      </c>
      <c r="N45" s="64">
        <v>6</v>
      </c>
      <c r="O45" s="63">
        <v>1.0657000000000001</v>
      </c>
      <c r="P45" s="66">
        <v>31</v>
      </c>
      <c r="Q45" s="67">
        <v>5.5062199999999999</v>
      </c>
      <c r="R45" s="62">
        <v>24</v>
      </c>
      <c r="S45" s="67">
        <v>4.2629000000000001</v>
      </c>
      <c r="T45" s="70">
        <v>1283</v>
      </c>
      <c r="U45" s="69">
        <v>100</v>
      </c>
    </row>
    <row r="46" spans="1:21" s="23" customFormat="1" ht="15" customHeight="1" x14ac:dyDescent="0.2">
      <c r="A46" s="21" t="s">
        <v>19</v>
      </c>
      <c r="B46" s="59" t="s">
        <v>58</v>
      </c>
      <c r="C46" s="38">
        <v>1094</v>
      </c>
      <c r="D46" s="39">
        <v>1</v>
      </c>
      <c r="E46" s="41">
        <v>9.1399999999999995E-2</v>
      </c>
      <c r="F46" s="43">
        <v>6</v>
      </c>
      <c r="G46" s="41">
        <v>0.5484</v>
      </c>
      <c r="H46" s="43">
        <v>174</v>
      </c>
      <c r="I46" s="41">
        <v>15.9049</v>
      </c>
      <c r="J46" s="43">
        <v>371</v>
      </c>
      <c r="K46" s="41">
        <v>33.912199999999999</v>
      </c>
      <c r="L46" s="42">
        <v>494</v>
      </c>
      <c r="M46" s="41">
        <v>45.1554</v>
      </c>
      <c r="N46" s="42">
        <v>0</v>
      </c>
      <c r="O46" s="41">
        <v>0</v>
      </c>
      <c r="P46" s="47">
        <v>48</v>
      </c>
      <c r="Q46" s="40">
        <v>4.3875700000000002</v>
      </c>
      <c r="R46" s="39">
        <v>51</v>
      </c>
      <c r="S46" s="40">
        <v>4.6618000000000004</v>
      </c>
      <c r="T46" s="24">
        <v>3027</v>
      </c>
      <c r="U46" s="45">
        <v>100</v>
      </c>
    </row>
    <row r="47" spans="1:21" s="23" customFormat="1" ht="15" customHeight="1" x14ac:dyDescent="0.2">
      <c r="A47" s="21" t="s">
        <v>19</v>
      </c>
      <c r="B47" s="72" t="s">
        <v>59</v>
      </c>
      <c r="C47" s="75">
        <v>6</v>
      </c>
      <c r="D47" s="62">
        <v>1</v>
      </c>
      <c r="E47" s="63">
        <v>16.666699999999999</v>
      </c>
      <c r="F47" s="65">
        <v>0</v>
      </c>
      <c r="G47" s="63">
        <v>0</v>
      </c>
      <c r="H47" s="65">
        <v>2</v>
      </c>
      <c r="I47" s="63">
        <v>33.333300000000001</v>
      </c>
      <c r="J47" s="65">
        <v>1</v>
      </c>
      <c r="K47" s="63">
        <v>16.666699999999999</v>
      </c>
      <c r="L47" s="65">
        <v>2</v>
      </c>
      <c r="M47" s="63">
        <v>33.333300000000001</v>
      </c>
      <c r="N47" s="64">
        <v>0</v>
      </c>
      <c r="O47" s="63">
        <v>0</v>
      </c>
      <c r="P47" s="66">
        <v>0</v>
      </c>
      <c r="Q47" s="67">
        <v>0</v>
      </c>
      <c r="R47" s="74">
        <v>1</v>
      </c>
      <c r="S47" s="67">
        <v>16.666699999999999</v>
      </c>
      <c r="T47" s="70">
        <v>308</v>
      </c>
      <c r="U47" s="69">
        <v>100</v>
      </c>
    </row>
    <row r="48" spans="1:21" s="23" customFormat="1" ht="15" customHeight="1" x14ac:dyDescent="0.2">
      <c r="A48" s="21" t="s">
        <v>19</v>
      </c>
      <c r="B48" s="59" t="s">
        <v>60</v>
      </c>
      <c r="C48" s="38">
        <v>1941</v>
      </c>
      <c r="D48" s="46">
        <v>5</v>
      </c>
      <c r="E48" s="41">
        <v>0.2576</v>
      </c>
      <c r="F48" s="43">
        <v>3</v>
      </c>
      <c r="G48" s="41">
        <v>0.15459999999999999</v>
      </c>
      <c r="H48" s="42">
        <v>72</v>
      </c>
      <c r="I48" s="41">
        <v>3.7094</v>
      </c>
      <c r="J48" s="43">
        <v>1114</v>
      </c>
      <c r="K48" s="41">
        <v>57.393099999999997</v>
      </c>
      <c r="L48" s="43">
        <v>677</v>
      </c>
      <c r="M48" s="41">
        <v>34.878900000000002</v>
      </c>
      <c r="N48" s="42">
        <v>6</v>
      </c>
      <c r="O48" s="41">
        <v>0.30909999999999999</v>
      </c>
      <c r="P48" s="47">
        <v>64</v>
      </c>
      <c r="Q48" s="40">
        <v>3.2972700000000001</v>
      </c>
      <c r="R48" s="46">
        <v>38</v>
      </c>
      <c r="S48" s="40">
        <v>1.9578</v>
      </c>
      <c r="T48" s="24">
        <v>1236</v>
      </c>
      <c r="U48" s="45">
        <v>100</v>
      </c>
    </row>
    <row r="49" spans="1:23" s="23" customFormat="1" ht="15" customHeight="1" x14ac:dyDescent="0.2">
      <c r="A49" s="21" t="s">
        <v>19</v>
      </c>
      <c r="B49" s="72" t="s">
        <v>61</v>
      </c>
      <c r="C49" s="75">
        <v>40</v>
      </c>
      <c r="D49" s="62">
        <v>27</v>
      </c>
      <c r="E49" s="63">
        <v>67.5</v>
      </c>
      <c r="F49" s="64">
        <v>0</v>
      </c>
      <c r="G49" s="63">
        <v>0</v>
      </c>
      <c r="H49" s="64">
        <v>0</v>
      </c>
      <c r="I49" s="63">
        <v>0</v>
      </c>
      <c r="J49" s="64">
        <v>1</v>
      </c>
      <c r="K49" s="63">
        <v>2.5</v>
      </c>
      <c r="L49" s="65">
        <v>9</v>
      </c>
      <c r="M49" s="63">
        <v>22.5</v>
      </c>
      <c r="N49" s="65">
        <v>0</v>
      </c>
      <c r="O49" s="63">
        <v>0</v>
      </c>
      <c r="P49" s="66">
        <v>3</v>
      </c>
      <c r="Q49" s="67">
        <v>7.5</v>
      </c>
      <c r="R49" s="74">
        <v>0</v>
      </c>
      <c r="S49" s="67">
        <v>0</v>
      </c>
      <c r="T49" s="70">
        <v>688</v>
      </c>
      <c r="U49" s="69">
        <v>100</v>
      </c>
    </row>
    <row r="50" spans="1:23" s="23" customFormat="1" ht="15" customHeight="1" x14ac:dyDescent="0.2">
      <c r="A50" s="21" t="s">
        <v>19</v>
      </c>
      <c r="B50" s="59" t="s">
        <v>62</v>
      </c>
      <c r="C50" s="38">
        <v>4200</v>
      </c>
      <c r="D50" s="39">
        <v>6</v>
      </c>
      <c r="E50" s="41">
        <v>0.1429</v>
      </c>
      <c r="F50" s="43">
        <v>14</v>
      </c>
      <c r="G50" s="41">
        <v>0.33329999999999999</v>
      </c>
      <c r="H50" s="42">
        <v>256</v>
      </c>
      <c r="I50" s="41">
        <v>6.0952000000000002</v>
      </c>
      <c r="J50" s="43">
        <v>2121</v>
      </c>
      <c r="K50" s="41">
        <v>50.5</v>
      </c>
      <c r="L50" s="43">
        <v>1731</v>
      </c>
      <c r="M50" s="41">
        <v>41.214300000000001</v>
      </c>
      <c r="N50" s="42">
        <v>2</v>
      </c>
      <c r="O50" s="41">
        <v>4.7600000000000003E-2</v>
      </c>
      <c r="P50" s="47">
        <v>70</v>
      </c>
      <c r="Q50" s="40">
        <v>1.6666700000000001</v>
      </c>
      <c r="R50" s="39">
        <v>94</v>
      </c>
      <c r="S50" s="40">
        <v>2.2381000000000002</v>
      </c>
      <c r="T50" s="24">
        <v>1818</v>
      </c>
      <c r="U50" s="45">
        <v>100</v>
      </c>
    </row>
    <row r="51" spans="1:23" s="23" customFormat="1" ht="15" customHeight="1" x14ac:dyDescent="0.2">
      <c r="A51" s="21" t="s">
        <v>19</v>
      </c>
      <c r="B51" s="72" t="s">
        <v>63</v>
      </c>
      <c r="C51" s="61">
        <v>7670</v>
      </c>
      <c r="D51" s="62">
        <v>30</v>
      </c>
      <c r="E51" s="63">
        <v>0.3911</v>
      </c>
      <c r="F51" s="65">
        <v>80</v>
      </c>
      <c r="G51" s="63">
        <v>1.0429999999999999</v>
      </c>
      <c r="H51" s="64">
        <v>4208</v>
      </c>
      <c r="I51" s="63">
        <v>54.863100000000003</v>
      </c>
      <c r="J51" s="64">
        <v>1696</v>
      </c>
      <c r="K51" s="63">
        <v>22.112100000000002</v>
      </c>
      <c r="L51" s="64">
        <v>1474</v>
      </c>
      <c r="M51" s="63">
        <v>19.217700000000001</v>
      </c>
      <c r="N51" s="65">
        <v>9</v>
      </c>
      <c r="O51" s="63">
        <v>0.1173</v>
      </c>
      <c r="P51" s="66">
        <v>173</v>
      </c>
      <c r="Q51" s="67">
        <v>2.2555399999999999</v>
      </c>
      <c r="R51" s="62">
        <v>949</v>
      </c>
      <c r="S51" s="67">
        <v>12.3729</v>
      </c>
      <c r="T51" s="70">
        <v>8616</v>
      </c>
      <c r="U51" s="69">
        <v>100</v>
      </c>
    </row>
    <row r="52" spans="1:23" s="23" customFormat="1" ht="15" customHeight="1" x14ac:dyDescent="0.2">
      <c r="A52" s="21" t="s">
        <v>19</v>
      </c>
      <c r="B52" s="59" t="s">
        <v>64</v>
      </c>
      <c r="C52" s="38">
        <v>209</v>
      </c>
      <c r="D52" s="46">
        <v>7</v>
      </c>
      <c r="E52" s="41">
        <v>3.3492999999999999</v>
      </c>
      <c r="F52" s="43">
        <v>1</v>
      </c>
      <c r="G52" s="41">
        <v>0.47849999999999998</v>
      </c>
      <c r="H52" s="42">
        <v>62</v>
      </c>
      <c r="I52" s="41">
        <v>29.665099999999999</v>
      </c>
      <c r="J52" s="42">
        <v>14</v>
      </c>
      <c r="K52" s="41">
        <v>6.6985999999999999</v>
      </c>
      <c r="L52" s="43">
        <v>110</v>
      </c>
      <c r="M52" s="41">
        <v>52.631599999999999</v>
      </c>
      <c r="N52" s="42">
        <v>9</v>
      </c>
      <c r="O52" s="41">
        <v>4.3061999999999996</v>
      </c>
      <c r="P52" s="44">
        <v>6</v>
      </c>
      <c r="Q52" s="40">
        <v>2.8708100000000001</v>
      </c>
      <c r="R52" s="39">
        <v>14</v>
      </c>
      <c r="S52" s="40">
        <v>6.6985999999999999</v>
      </c>
      <c r="T52" s="24">
        <v>1009</v>
      </c>
      <c r="U52" s="45">
        <v>100</v>
      </c>
    </row>
    <row r="53" spans="1:23" s="23" customFormat="1" ht="15" customHeight="1" x14ac:dyDescent="0.2">
      <c r="A53" s="21" t="s">
        <v>19</v>
      </c>
      <c r="B53" s="72" t="s">
        <v>65</v>
      </c>
      <c r="C53" s="75">
        <v>32</v>
      </c>
      <c r="D53" s="74">
        <v>0</v>
      </c>
      <c r="E53" s="63">
        <v>0</v>
      </c>
      <c r="F53" s="64">
        <v>0</v>
      </c>
      <c r="G53" s="63">
        <v>0</v>
      </c>
      <c r="H53" s="65">
        <v>1</v>
      </c>
      <c r="I53" s="63">
        <v>3.125</v>
      </c>
      <c r="J53" s="64">
        <v>0</v>
      </c>
      <c r="K53" s="63">
        <v>0</v>
      </c>
      <c r="L53" s="65">
        <v>31</v>
      </c>
      <c r="M53" s="63">
        <v>96.875</v>
      </c>
      <c r="N53" s="65">
        <v>0</v>
      </c>
      <c r="O53" s="63">
        <v>0</v>
      </c>
      <c r="P53" s="66">
        <v>0</v>
      </c>
      <c r="Q53" s="67">
        <v>0</v>
      </c>
      <c r="R53" s="74">
        <v>5</v>
      </c>
      <c r="S53" s="67">
        <v>15.625</v>
      </c>
      <c r="T53" s="70">
        <v>306</v>
      </c>
      <c r="U53" s="69">
        <v>100</v>
      </c>
    </row>
    <row r="54" spans="1:23" s="23" customFormat="1" ht="15" customHeight="1" x14ac:dyDescent="0.2">
      <c r="A54" s="21" t="s">
        <v>19</v>
      </c>
      <c r="B54" s="59" t="s">
        <v>66</v>
      </c>
      <c r="C54" s="38">
        <v>512</v>
      </c>
      <c r="D54" s="46">
        <v>3</v>
      </c>
      <c r="E54" s="41">
        <v>0.58589999999999998</v>
      </c>
      <c r="F54" s="43">
        <v>1</v>
      </c>
      <c r="G54" s="76">
        <v>0.1953</v>
      </c>
      <c r="H54" s="42">
        <v>30</v>
      </c>
      <c r="I54" s="76">
        <v>5.8593999999999999</v>
      </c>
      <c r="J54" s="43">
        <v>184</v>
      </c>
      <c r="K54" s="41">
        <v>35.9375</v>
      </c>
      <c r="L54" s="43">
        <v>269</v>
      </c>
      <c r="M54" s="41">
        <v>52.539099999999998</v>
      </c>
      <c r="N54" s="43">
        <v>0</v>
      </c>
      <c r="O54" s="41">
        <v>0</v>
      </c>
      <c r="P54" s="47">
        <v>25</v>
      </c>
      <c r="Q54" s="40">
        <v>4.8828100000000001</v>
      </c>
      <c r="R54" s="39">
        <v>13</v>
      </c>
      <c r="S54" s="40">
        <v>2.5390999999999999</v>
      </c>
      <c r="T54" s="24">
        <v>1971</v>
      </c>
      <c r="U54" s="45">
        <v>100</v>
      </c>
    </row>
    <row r="55" spans="1:23" s="23" customFormat="1" ht="15" customHeight="1" x14ac:dyDescent="0.2">
      <c r="A55" s="21" t="s">
        <v>19</v>
      </c>
      <c r="B55" s="72" t="s">
        <v>67</v>
      </c>
      <c r="C55" s="61">
        <v>2416</v>
      </c>
      <c r="D55" s="62">
        <v>33</v>
      </c>
      <c r="E55" s="63">
        <v>1.3658999999999999</v>
      </c>
      <c r="F55" s="64">
        <v>99</v>
      </c>
      <c r="G55" s="63">
        <v>4.0976999999999997</v>
      </c>
      <c r="H55" s="65">
        <v>487</v>
      </c>
      <c r="I55" s="63">
        <v>20.157299999999999</v>
      </c>
      <c r="J55" s="65">
        <v>118</v>
      </c>
      <c r="K55" s="63">
        <v>4.8841000000000001</v>
      </c>
      <c r="L55" s="64">
        <v>1426</v>
      </c>
      <c r="M55" s="63">
        <v>59.023200000000003</v>
      </c>
      <c r="N55" s="64">
        <v>25</v>
      </c>
      <c r="O55" s="63">
        <v>1.0347999999999999</v>
      </c>
      <c r="P55" s="73">
        <v>228</v>
      </c>
      <c r="Q55" s="67">
        <v>9.4370899999999995</v>
      </c>
      <c r="R55" s="62">
        <v>132</v>
      </c>
      <c r="S55" s="67">
        <v>5.4635999999999996</v>
      </c>
      <c r="T55" s="70">
        <v>2305</v>
      </c>
      <c r="U55" s="69">
        <v>100</v>
      </c>
    </row>
    <row r="56" spans="1:23" s="23" customFormat="1" ht="15" customHeight="1" x14ac:dyDescent="0.2">
      <c r="A56" s="21" t="s">
        <v>19</v>
      </c>
      <c r="B56" s="59" t="s">
        <v>68</v>
      </c>
      <c r="C56" s="38">
        <v>339</v>
      </c>
      <c r="D56" s="39">
        <v>1</v>
      </c>
      <c r="E56" s="41">
        <v>0.29499999999999998</v>
      </c>
      <c r="F56" s="43">
        <v>1</v>
      </c>
      <c r="G56" s="41">
        <v>0.29499999999999998</v>
      </c>
      <c r="H56" s="43">
        <v>7</v>
      </c>
      <c r="I56" s="41">
        <v>2.0649000000000002</v>
      </c>
      <c r="J56" s="42">
        <v>36</v>
      </c>
      <c r="K56" s="41">
        <v>10.6195</v>
      </c>
      <c r="L56" s="43">
        <v>285</v>
      </c>
      <c r="M56" s="41">
        <v>84.070800000000006</v>
      </c>
      <c r="N56" s="42">
        <v>0</v>
      </c>
      <c r="O56" s="41">
        <v>0</v>
      </c>
      <c r="P56" s="44">
        <v>9</v>
      </c>
      <c r="Q56" s="40">
        <v>2.6548699999999998</v>
      </c>
      <c r="R56" s="46">
        <v>1</v>
      </c>
      <c r="S56" s="40">
        <v>0.29499999999999998</v>
      </c>
      <c r="T56" s="24">
        <v>720</v>
      </c>
      <c r="U56" s="45">
        <v>100</v>
      </c>
    </row>
    <row r="57" spans="1:23" s="23" customFormat="1" ht="15" customHeight="1" x14ac:dyDescent="0.2">
      <c r="A57" s="21" t="s">
        <v>19</v>
      </c>
      <c r="B57" s="72" t="s">
        <v>69</v>
      </c>
      <c r="C57" s="61">
        <v>519</v>
      </c>
      <c r="D57" s="62">
        <v>9</v>
      </c>
      <c r="E57" s="63">
        <v>1.7341</v>
      </c>
      <c r="F57" s="65">
        <v>6</v>
      </c>
      <c r="G57" s="63">
        <v>1.1560999999999999</v>
      </c>
      <c r="H57" s="64">
        <v>45</v>
      </c>
      <c r="I57" s="63">
        <v>8.6705000000000005</v>
      </c>
      <c r="J57" s="64">
        <v>148</v>
      </c>
      <c r="K57" s="63">
        <v>28.516400000000001</v>
      </c>
      <c r="L57" s="64">
        <v>296</v>
      </c>
      <c r="M57" s="63">
        <v>57.032800000000002</v>
      </c>
      <c r="N57" s="64">
        <v>0</v>
      </c>
      <c r="O57" s="63">
        <v>0</v>
      </c>
      <c r="P57" s="73">
        <v>15</v>
      </c>
      <c r="Q57" s="67">
        <v>2.8901699999999999</v>
      </c>
      <c r="R57" s="74">
        <v>12</v>
      </c>
      <c r="S57" s="67">
        <v>2.3121</v>
      </c>
      <c r="T57" s="70">
        <v>2232</v>
      </c>
      <c r="U57" s="69">
        <v>100</v>
      </c>
    </row>
    <row r="58" spans="1:23" s="23" customFormat="1" ht="15" customHeight="1" thickBot="1" x14ac:dyDescent="0.25">
      <c r="A58" s="21" t="s">
        <v>19</v>
      </c>
      <c r="B58" s="77" t="s">
        <v>70</v>
      </c>
      <c r="C58" s="49">
        <v>100</v>
      </c>
      <c r="D58" s="52">
        <v>4</v>
      </c>
      <c r="E58" s="53">
        <v>4</v>
      </c>
      <c r="F58" s="54">
        <v>0</v>
      </c>
      <c r="G58" s="53">
        <v>0</v>
      </c>
      <c r="H58" s="92">
        <v>9</v>
      </c>
      <c r="I58" s="53">
        <v>9</v>
      </c>
      <c r="J58" s="54">
        <v>2</v>
      </c>
      <c r="K58" s="53">
        <v>2</v>
      </c>
      <c r="L58" s="54">
        <v>82</v>
      </c>
      <c r="M58" s="53">
        <v>82</v>
      </c>
      <c r="N58" s="54">
        <v>0</v>
      </c>
      <c r="O58" s="53">
        <v>0</v>
      </c>
      <c r="P58" s="78">
        <v>3</v>
      </c>
      <c r="Q58" s="51">
        <v>3</v>
      </c>
      <c r="R58" s="50">
        <v>1</v>
      </c>
      <c r="S58" s="51">
        <v>1</v>
      </c>
      <c r="T58" s="26">
        <v>365</v>
      </c>
      <c r="U58" s="55">
        <v>100</v>
      </c>
    </row>
    <row r="59" spans="1:23" s="23" customFormat="1" ht="15" customHeight="1" x14ac:dyDescent="0.2">
      <c r="A59" s="21"/>
      <c r="B59" s="28"/>
      <c r="C59" s="29"/>
      <c r="D59" s="29"/>
      <c r="E59" s="29"/>
      <c r="F59" s="29"/>
      <c r="G59" s="29"/>
      <c r="H59" s="29"/>
      <c r="I59" s="29"/>
      <c r="J59" s="29"/>
      <c r="K59" s="29"/>
      <c r="L59" s="29"/>
      <c r="M59" s="29"/>
      <c r="N59" s="29"/>
      <c r="O59" s="29"/>
      <c r="P59" s="29"/>
      <c r="Q59" s="29"/>
      <c r="R59" s="30"/>
      <c r="S59" s="22"/>
      <c r="T59" s="29"/>
      <c r="U59" s="29"/>
    </row>
    <row r="60" spans="1:23" s="23" customFormat="1" ht="15" customHeight="1" x14ac:dyDescent="0.2">
      <c r="A60" s="21"/>
      <c r="B60" s="31" t="str">
        <f>CONCATENATE("NOTE: Table reads (for US): Of all ",C68, " public school male students without disabilities who received ", LOWER(A7), ", ",D68," (",TEXT(E7,"0.0"),"%) were American Indian or Alaska Native.")</f>
        <v>NOTE: Table reads (for US): Of all 54,032 public school male students without disabilities who received expulsions with and without educational services, 822 (1.5%) were American Indian or Alaska Native.</v>
      </c>
      <c r="C60" s="29"/>
      <c r="D60" s="29"/>
      <c r="E60" s="29"/>
      <c r="F60" s="29"/>
      <c r="G60" s="29"/>
      <c r="H60" s="29"/>
      <c r="I60" s="29"/>
      <c r="J60" s="29"/>
      <c r="K60" s="29"/>
      <c r="L60" s="29"/>
      <c r="M60" s="29"/>
      <c r="N60" s="29"/>
      <c r="O60" s="29"/>
      <c r="P60" s="29"/>
      <c r="Q60" s="29"/>
      <c r="R60" s="30"/>
      <c r="S60" s="22"/>
      <c r="T60" s="29"/>
      <c r="U60" s="29"/>
    </row>
    <row r="61" spans="1:23" s="23" customFormat="1" ht="15" customHeight="1" x14ac:dyDescent="0.2">
      <c r="A61" s="21"/>
      <c r="B61" s="115" t="s">
        <v>74</v>
      </c>
      <c r="C61" s="115"/>
      <c r="D61" s="115"/>
      <c r="E61" s="115"/>
      <c r="F61" s="115"/>
      <c r="G61" s="115"/>
      <c r="H61" s="115"/>
      <c r="I61" s="115"/>
      <c r="J61" s="115"/>
      <c r="K61" s="115"/>
      <c r="L61" s="115"/>
      <c r="M61" s="115"/>
      <c r="N61" s="115"/>
      <c r="O61" s="115"/>
      <c r="P61" s="115"/>
      <c r="Q61" s="115"/>
      <c r="R61" s="115"/>
      <c r="S61" s="115"/>
      <c r="T61" s="115"/>
      <c r="U61" s="115"/>
      <c r="V61" s="115"/>
      <c r="W61" s="115"/>
    </row>
    <row r="62" spans="1:23" s="34" customFormat="1" ht="14.1" customHeight="1" x14ac:dyDescent="0.2">
      <c r="A62" s="37"/>
      <c r="B62" s="115" t="s">
        <v>75</v>
      </c>
      <c r="C62" s="115"/>
      <c r="D62" s="115"/>
      <c r="E62" s="115"/>
      <c r="F62" s="115"/>
      <c r="G62" s="115"/>
      <c r="H62" s="115"/>
      <c r="I62" s="115"/>
      <c r="J62" s="115"/>
      <c r="K62" s="115"/>
      <c r="L62" s="115"/>
      <c r="M62" s="115"/>
      <c r="N62" s="115"/>
      <c r="O62" s="115"/>
      <c r="P62" s="115"/>
      <c r="Q62" s="115"/>
      <c r="R62" s="115"/>
      <c r="S62" s="115"/>
      <c r="T62" s="115"/>
      <c r="U62" s="115"/>
      <c r="V62" s="115"/>
      <c r="W62" s="115"/>
    </row>
    <row r="63" spans="1:23" ht="15" customHeight="1" x14ac:dyDescent="0.2"/>
    <row r="64" spans="1:23" x14ac:dyDescent="0.2">
      <c r="B64" s="56"/>
      <c r="C64" s="57" t="str">
        <f>IF(ISTEXT(C7),LEFT(C7,3),TEXT(C7,"#,##0"))</f>
        <v>54,032</v>
      </c>
      <c r="D64" s="57" t="str">
        <f>IF(ISTEXT(D7),LEFT(D7,3),TEXT(D7,"#,##0"))</f>
        <v>822</v>
      </c>
      <c r="E64" s="4"/>
      <c r="F64" s="4"/>
      <c r="G64" s="4"/>
      <c r="H64" s="4"/>
      <c r="I64" s="4"/>
      <c r="J64" s="4"/>
      <c r="K64" s="4"/>
      <c r="L64" s="4"/>
      <c r="M64" s="4"/>
      <c r="N64" s="4"/>
      <c r="O64" s="4"/>
      <c r="P64" s="4"/>
      <c r="Q64" s="4"/>
      <c r="R64" s="91"/>
      <c r="S64" s="58"/>
      <c r="T64" s="4"/>
      <c r="U64" s="4"/>
      <c r="V64" s="58"/>
      <c r="W64" s="36"/>
    </row>
    <row r="65" spans="1:23" s="36" customFormat="1" ht="15" customHeight="1" x14ac:dyDescent="0.2">
      <c r="B65" s="5"/>
      <c r="C65" s="5"/>
      <c r="D65" s="5"/>
      <c r="E65" s="5"/>
      <c r="F65" s="5"/>
      <c r="G65" s="5"/>
      <c r="H65" s="5"/>
      <c r="I65" s="5"/>
      <c r="J65" s="5"/>
      <c r="K65" s="5"/>
      <c r="L65" s="5"/>
      <c r="M65" s="5"/>
      <c r="N65" s="5"/>
      <c r="O65" s="5"/>
      <c r="P65" s="5"/>
      <c r="Q65" s="5"/>
      <c r="R65" s="4"/>
      <c r="T65" s="5"/>
      <c r="U65" s="5"/>
      <c r="V65" s="37"/>
      <c r="W65" s="37"/>
    </row>
    <row r="68" spans="1:23" x14ac:dyDescent="0.2">
      <c r="A68" s="37"/>
      <c r="C68" s="90" t="str">
        <f>IF(ISTEXT(C7),LEFT(C7,3),TEXT(C7,"#,##0"))</f>
        <v>54,032</v>
      </c>
      <c r="D68" s="90" t="str">
        <f>IF(ISTEXT(D7),LEFT(D7,3),TEXT(D7,"#,##0"))</f>
        <v>822</v>
      </c>
    </row>
    <row r="69" spans="1:23" ht="15" customHeight="1" x14ac:dyDescent="0.2">
      <c r="A69" s="37"/>
    </row>
  </sheetData>
  <mergeCells count="16">
    <mergeCell ref="B62:W62"/>
    <mergeCell ref="J5:K5"/>
    <mergeCell ref="L5:M5"/>
    <mergeCell ref="N5:O5"/>
    <mergeCell ref="P5:Q5"/>
    <mergeCell ref="B61:W61"/>
    <mergeCell ref="B2:U2"/>
    <mergeCell ref="B4:B5"/>
    <mergeCell ref="C4:C5"/>
    <mergeCell ref="D4:Q4"/>
    <mergeCell ref="R4:S5"/>
    <mergeCell ref="T4:T5"/>
    <mergeCell ref="U4:U5"/>
    <mergeCell ref="D5:E5"/>
    <mergeCell ref="F5:G5"/>
    <mergeCell ref="H5:I5"/>
  </mergeCells>
  <pageMargins left="0.7" right="0.7" top="0.75" bottom="0.75" header="0.3" footer="0.3"/>
  <pageSetup scale="3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2.7109375" style="35" customWidth="1"/>
    <col min="2" max="2" width="19.140625" style="5" customWidth="1"/>
    <col min="3" max="3" width="11.7109375" style="5" customWidth="1"/>
    <col min="4" max="17" width="12.7109375" style="5" customWidth="1"/>
    <col min="18" max="18" width="12.7109375" style="4" customWidth="1"/>
    <col min="19" max="19" width="12.7109375" style="36" customWidth="1"/>
    <col min="20" max="21" width="12.7109375" style="5" customWidth="1"/>
    <col min="22" max="16384" width="10.140625" style="37"/>
  </cols>
  <sheetData>
    <row r="1" spans="1:23" s="5" customFormat="1" ht="15" customHeight="1" x14ac:dyDescent="0.2">
      <c r="A1" s="1"/>
      <c r="B1" s="2"/>
      <c r="C1" s="3"/>
      <c r="D1" s="3"/>
      <c r="E1" s="3"/>
      <c r="F1" s="3"/>
      <c r="G1" s="3"/>
      <c r="H1" s="3"/>
      <c r="I1" s="3"/>
      <c r="J1" s="3"/>
      <c r="K1" s="3"/>
      <c r="L1" s="3"/>
      <c r="M1" s="3"/>
      <c r="N1" s="3"/>
      <c r="O1" s="3"/>
      <c r="P1" s="3"/>
      <c r="Q1" s="3"/>
      <c r="R1" s="93"/>
      <c r="S1" s="4"/>
      <c r="T1" s="3"/>
      <c r="U1" s="3"/>
    </row>
    <row r="2" spans="1:23" s="7" customFormat="1" ht="32.25" customHeight="1" x14ac:dyDescent="0.25">
      <c r="A2" s="6"/>
      <c r="B2" s="94" t="str">
        <f>CONCATENATE("Number and percentage of public school female students without disabilities receiving ",LOWER(A7), " by race/ethnicity and English proficiency, by state: School Year 2015-16")</f>
        <v>Number and percentage of public school female students without disabilities receiving expulsions with and without educational services by race/ethnicity and English proficiency, by state: School Year 2015-16</v>
      </c>
      <c r="C2" s="94"/>
      <c r="D2" s="94"/>
      <c r="E2" s="94"/>
      <c r="F2" s="94"/>
      <c r="G2" s="94"/>
      <c r="H2" s="94"/>
      <c r="I2" s="94"/>
      <c r="J2" s="94"/>
      <c r="K2" s="94"/>
      <c r="L2" s="94"/>
      <c r="M2" s="94"/>
      <c r="N2" s="94"/>
      <c r="O2" s="94"/>
      <c r="P2" s="94"/>
      <c r="Q2" s="94"/>
      <c r="R2" s="94"/>
      <c r="S2" s="94"/>
      <c r="T2" s="94"/>
      <c r="U2" s="94"/>
      <c r="V2" s="88"/>
      <c r="W2" s="88"/>
    </row>
    <row r="3" spans="1:23" s="5" customFormat="1" ht="15" customHeight="1" thickBot="1" x14ac:dyDescent="0.3">
      <c r="A3" s="1"/>
      <c r="B3" s="8"/>
      <c r="C3" s="9"/>
      <c r="D3" s="9"/>
      <c r="E3" s="9"/>
      <c r="F3" s="9"/>
      <c r="G3" s="9"/>
      <c r="H3" s="9"/>
      <c r="I3" s="9"/>
      <c r="J3" s="9"/>
      <c r="K3" s="9"/>
      <c r="L3" s="9"/>
      <c r="M3" s="9"/>
      <c r="N3" s="9"/>
      <c r="O3" s="9"/>
      <c r="P3" s="9"/>
      <c r="Q3" s="9"/>
      <c r="R3" s="9"/>
      <c r="S3" s="4"/>
      <c r="T3" s="9"/>
      <c r="U3" s="9"/>
    </row>
    <row r="4" spans="1:23" s="11" customFormat="1" ht="24.95" customHeight="1" x14ac:dyDescent="0.2">
      <c r="A4" s="10"/>
      <c r="B4" s="97" t="s">
        <v>0</v>
      </c>
      <c r="C4" s="99" t="s">
        <v>85</v>
      </c>
      <c r="D4" s="112" t="s">
        <v>84</v>
      </c>
      <c r="E4" s="113"/>
      <c r="F4" s="113"/>
      <c r="G4" s="113"/>
      <c r="H4" s="113"/>
      <c r="I4" s="113"/>
      <c r="J4" s="113"/>
      <c r="K4" s="113"/>
      <c r="L4" s="113"/>
      <c r="M4" s="113"/>
      <c r="N4" s="113"/>
      <c r="O4" s="113"/>
      <c r="P4" s="113"/>
      <c r="Q4" s="114"/>
      <c r="R4" s="101" t="s">
        <v>83</v>
      </c>
      <c r="S4" s="102"/>
      <c r="T4" s="95" t="s">
        <v>5</v>
      </c>
      <c r="U4" s="105" t="s">
        <v>6</v>
      </c>
    </row>
    <row r="5" spans="1:23" s="11" customFormat="1" ht="24.95" customHeight="1" x14ac:dyDescent="0.2">
      <c r="A5" s="10"/>
      <c r="B5" s="98"/>
      <c r="C5" s="100"/>
      <c r="D5" s="107" t="s">
        <v>7</v>
      </c>
      <c r="E5" s="108"/>
      <c r="F5" s="110" t="s">
        <v>8</v>
      </c>
      <c r="G5" s="108"/>
      <c r="H5" s="110" t="s">
        <v>9</v>
      </c>
      <c r="I5" s="108"/>
      <c r="J5" s="110" t="s">
        <v>10</v>
      </c>
      <c r="K5" s="108"/>
      <c r="L5" s="110" t="s">
        <v>11</v>
      </c>
      <c r="M5" s="108"/>
      <c r="N5" s="110" t="s">
        <v>12</v>
      </c>
      <c r="O5" s="108"/>
      <c r="P5" s="110" t="s">
        <v>13</v>
      </c>
      <c r="Q5" s="111"/>
      <c r="R5" s="103"/>
      <c r="S5" s="104"/>
      <c r="T5" s="96"/>
      <c r="U5" s="116"/>
    </row>
    <row r="6" spans="1:23" s="11" customFormat="1" ht="15" customHeight="1" thickBot="1" x14ac:dyDescent="0.25">
      <c r="A6" s="10"/>
      <c r="B6" s="12"/>
      <c r="C6" s="13"/>
      <c r="D6" s="14" t="s">
        <v>14</v>
      </c>
      <c r="E6" s="16" t="s">
        <v>15</v>
      </c>
      <c r="F6" s="17" t="s">
        <v>14</v>
      </c>
      <c r="G6" s="16" t="s">
        <v>15</v>
      </c>
      <c r="H6" s="17" t="s">
        <v>14</v>
      </c>
      <c r="I6" s="16" t="s">
        <v>15</v>
      </c>
      <c r="J6" s="17" t="s">
        <v>14</v>
      </c>
      <c r="K6" s="16" t="s">
        <v>15</v>
      </c>
      <c r="L6" s="17" t="s">
        <v>14</v>
      </c>
      <c r="M6" s="16" t="s">
        <v>15</v>
      </c>
      <c r="N6" s="17" t="s">
        <v>14</v>
      </c>
      <c r="O6" s="16" t="s">
        <v>15</v>
      </c>
      <c r="P6" s="17" t="s">
        <v>14</v>
      </c>
      <c r="Q6" s="18" t="s">
        <v>15</v>
      </c>
      <c r="R6" s="17" t="s">
        <v>14</v>
      </c>
      <c r="S6" s="15" t="s">
        <v>82</v>
      </c>
      <c r="T6" s="19"/>
      <c r="U6" s="20"/>
    </row>
    <row r="7" spans="1:23" s="23" customFormat="1" ht="15" customHeight="1" x14ac:dyDescent="0.2">
      <c r="A7" s="21" t="s">
        <v>17</v>
      </c>
      <c r="B7" s="60" t="s">
        <v>18</v>
      </c>
      <c r="C7" s="61">
        <v>22231</v>
      </c>
      <c r="D7" s="62">
        <v>386</v>
      </c>
      <c r="E7" s="63">
        <v>1.7363</v>
      </c>
      <c r="F7" s="64">
        <v>193</v>
      </c>
      <c r="G7" s="63">
        <v>0.86816000000000004</v>
      </c>
      <c r="H7" s="64">
        <v>4433</v>
      </c>
      <c r="I7" s="63">
        <v>19.9406</v>
      </c>
      <c r="J7" s="64">
        <v>8775</v>
      </c>
      <c r="K7" s="63">
        <v>39.471899999999998</v>
      </c>
      <c r="L7" s="64">
        <v>7472</v>
      </c>
      <c r="M7" s="63">
        <v>33.610999999999997</v>
      </c>
      <c r="N7" s="65">
        <v>91</v>
      </c>
      <c r="O7" s="63">
        <v>0.4093</v>
      </c>
      <c r="P7" s="66">
        <v>881</v>
      </c>
      <c r="Q7" s="67">
        <v>3.9628999999999999</v>
      </c>
      <c r="R7" s="68">
        <v>910</v>
      </c>
      <c r="S7" s="67">
        <v>4.0933999999999999</v>
      </c>
      <c r="T7" s="70">
        <v>96360</v>
      </c>
      <c r="U7" s="69">
        <v>99.986999999999995</v>
      </c>
    </row>
    <row r="8" spans="1:23" s="23" customFormat="1" ht="15" customHeight="1" x14ac:dyDescent="0.2">
      <c r="A8" s="21" t="s">
        <v>19</v>
      </c>
      <c r="B8" s="59" t="s">
        <v>20</v>
      </c>
      <c r="C8" s="38">
        <v>735</v>
      </c>
      <c r="D8" s="39">
        <v>2</v>
      </c>
      <c r="E8" s="41">
        <v>0.27210000000000001</v>
      </c>
      <c r="F8" s="43">
        <v>2</v>
      </c>
      <c r="G8" s="41">
        <v>0.27211000000000002</v>
      </c>
      <c r="H8" s="42">
        <v>23</v>
      </c>
      <c r="I8" s="41">
        <v>3.1293000000000002</v>
      </c>
      <c r="J8" s="43">
        <v>470</v>
      </c>
      <c r="K8" s="41">
        <v>63.945599999999999</v>
      </c>
      <c r="L8" s="43">
        <v>227</v>
      </c>
      <c r="M8" s="41">
        <v>30.884</v>
      </c>
      <c r="N8" s="43">
        <v>4</v>
      </c>
      <c r="O8" s="41">
        <v>0.54420000000000002</v>
      </c>
      <c r="P8" s="47">
        <v>7</v>
      </c>
      <c r="Q8" s="40">
        <v>0.95240000000000002</v>
      </c>
      <c r="R8" s="39">
        <v>8</v>
      </c>
      <c r="S8" s="40">
        <v>1.0884</v>
      </c>
      <c r="T8" s="24">
        <v>1400</v>
      </c>
      <c r="U8" s="45">
        <v>100</v>
      </c>
    </row>
    <row r="9" spans="1:23" s="23" customFormat="1" ht="15" customHeight="1" x14ac:dyDescent="0.2">
      <c r="A9" s="21" t="s">
        <v>19</v>
      </c>
      <c r="B9" s="72" t="s">
        <v>21</v>
      </c>
      <c r="C9" s="61">
        <v>3</v>
      </c>
      <c r="D9" s="62">
        <v>1</v>
      </c>
      <c r="E9" s="63">
        <v>33.333300000000001</v>
      </c>
      <c r="F9" s="64">
        <v>0</v>
      </c>
      <c r="G9" s="63">
        <v>0</v>
      </c>
      <c r="H9" s="64">
        <v>0</v>
      </c>
      <c r="I9" s="63">
        <v>0</v>
      </c>
      <c r="J9" s="65">
        <v>0</v>
      </c>
      <c r="K9" s="63">
        <v>0</v>
      </c>
      <c r="L9" s="65">
        <v>1</v>
      </c>
      <c r="M9" s="63">
        <v>33.332999999999998</v>
      </c>
      <c r="N9" s="64">
        <v>1</v>
      </c>
      <c r="O9" s="63">
        <v>33.333300000000001</v>
      </c>
      <c r="P9" s="73">
        <v>0</v>
      </c>
      <c r="Q9" s="67">
        <v>0</v>
      </c>
      <c r="R9" s="74">
        <v>0</v>
      </c>
      <c r="S9" s="67">
        <v>0</v>
      </c>
      <c r="T9" s="70">
        <v>503</v>
      </c>
      <c r="U9" s="69">
        <v>100</v>
      </c>
    </row>
    <row r="10" spans="1:23" s="23" customFormat="1" ht="15" customHeight="1" x14ac:dyDescent="0.2">
      <c r="A10" s="21" t="s">
        <v>19</v>
      </c>
      <c r="B10" s="59" t="s">
        <v>22</v>
      </c>
      <c r="C10" s="38">
        <v>98</v>
      </c>
      <c r="D10" s="46">
        <v>10</v>
      </c>
      <c r="E10" s="41">
        <v>10.2041</v>
      </c>
      <c r="F10" s="43">
        <v>2</v>
      </c>
      <c r="G10" s="41">
        <v>2.0408200000000001</v>
      </c>
      <c r="H10" s="42">
        <v>29</v>
      </c>
      <c r="I10" s="41">
        <v>29.591799999999999</v>
      </c>
      <c r="J10" s="43">
        <v>12</v>
      </c>
      <c r="K10" s="41">
        <v>12.244899999999999</v>
      </c>
      <c r="L10" s="42">
        <v>38</v>
      </c>
      <c r="M10" s="41">
        <v>38.776000000000003</v>
      </c>
      <c r="N10" s="42">
        <v>1</v>
      </c>
      <c r="O10" s="41">
        <v>1.0204</v>
      </c>
      <c r="P10" s="44">
        <v>6</v>
      </c>
      <c r="Q10" s="40">
        <v>6.1223999999999998</v>
      </c>
      <c r="R10" s="46">
        <v>0</v>
      </c>
      <c r="S10" s="40">
        <v>0</v>
      </c>
      <c r="T10" s="24">
        <v>1977</v>
      </c>
      <c r="U10" s="45">
        <v>100</v>
      </c>
    </row>
    <row r="11" spans="1:23" s="23" customFormat="1" ht="15" customHeight="1" x14ac:dyDescent="0.2">
      <c r="A11" s="21" t="s">
        <v>19</v>
      </c>
      <c r="B11" s="72" t="s">
        <v>23</v>
      </c>
      <c r="C11" s="61">
        <v>202</v>
      </c>
      <c r="D11" s="62">
        <v>2</v>
      </c>
      <c r="E11" s="63">
        <v>0.99009999999999998</v>
      </c>
      <c r="F11" s="65">
        <v>0</v>
      </c>
      <c r="G11" s="63">
        <v>0</v>
      </c>
      <c r="H11" s="64">
        <v>11</v>
      </c>
      <c r="I11" s="63">
        <v>5.4455</v>
      </c>
      <c r="J11" s="64">
        <v>103</v>
      </c>
      <c r="K11" s="63">
        <v>50.990099999999998</v>
      </c>
      <c r="L11" s="64">
        <v>82</v>
      </c>
      <c r="M11" s="63">
        <v>40.594000000000001</v>
      </c>
      <c r="N11" s="64">
        <v>1</v>
      </c>
      <c r="O11" s="63">
        <v>0.495</v>
      </c>
      <c r="P11" s="73">
        <v>3</v>
      </c>
      <c r="Q11" s="67">
        <v>1.4851000000000001</v>
      </c>
      <c r="R11" s="74">
        <v>9</v>
      </c>
      <c r="S11" s="67">
        <v>4.4554</v>
      </c>
      <c r="T11" s="70">
        <v>1092</v>
      </c>
      <c r="U11" s="69">
        <v>100</v>
      </c>
    </row>
    <row r="12" spans="1:23" s="23" customFormat="1" ht="15" customHeight="1" x14ac:dyDescent="0.2">
      <c r="A12" s="21" t="s">
        <v>19</v>
      </c>
      <c r="B12" s="59" t="s">
        <v>24</v>
      </c>
      <c r="C12" s="38">
        <v>1725</v>
      </c>
      <c r="D12" s="39">
        <v>58</v>
      </c>
      <c r="E12" s="41">
        <v>3.3622999999999998</v>
      </c>
      <c r="F12" s="42">
        <v>37</v>
      </c>
      <c r="G12" s="41">
        <v>2.14493</v>
      </c>
      <c r="H12" s="43">
        <v>823</v>
      </c>
      <c r="I12" s="41">
        <v>47.710099999999997</v>
      </c>
      <c r="J12" s="43">
        <v>261</v>
      </c>
      <c r="K12" s="41">
        <v>15.1304</v>
      </c>
      <c r="L12" s="43">
        <v>399</v>
      </c>
      <c r="M12" s="41">
        <v>23.13</v>
      </c>
      <c r="N12" s="42">
        <v>46</v>
      </c>
      <c r="O12" s="41">
        <v>2.6667000000000001</v>
      </c>
      <c r="P12" s="47">
        <v>101</v>
      </c>
      <c r="Q12" s="40">
        <v>5.8551000000000002</v>
      </c>
      <c r="R12" s="46">
        <v>209</v>
      </c>
      <c r="S12" s="40">
        <v>12.1159</v>
      </c>
      <c r="T12" s="24">
        <v>10138</v>
      </c>
      <c r="U12" s="45">
        <v>100</v>
      </c>
    </row>
    <row r="13" spans="1:23" s="23" customFormat="1" ht="15" customHeight="1" x14ac:dyDescent="0.2">
      <c r="A13" s="21" t="s">
        <v>19</v>
      </c>
      <c r="B13" s="72" t="s">
        <v>25</v>
      </c>
      <c r="C13" s="61">
        <v>225</v>
      </c>
      <c r="D13" s="62">
        <v>1</v>
      </c>
      <c r="E13" s="63">
        <v>0.44440000000000002</v>
      </c>
      <c r="F13" s="65">
        <v>2</v>
      </c>
      <c r="G13" s="63">
        <v>0.88888999999999996</v>
      </c>
      <c r="H13" s="64">
        <v>91</v>
      </c>
      <c r="I13" s="63">
        <v>40.444400000000002</v>
      </c>
      <c r="J13" s="65">
        <v>27</v>
      </c>
      <c r="K13" s="63">
        <v>12</v>
      </c>
      <c r="L13" s="64">
        <v>97</v>
      </c>
      <c r="M13" s="63">
        <v>43.110999999999997</v>
      </c>
      <c r="N13" s="64">
        <v>1</v>
      </c>
      <c r="O13" s="63">
        <v>0.44440000000000002</v>
      </c>
      <c r="P13" s="66">
        <v>6</v>
      </c>
      <c r="Q13" s="67">
        <v>2.6667000000000001</v>
      </c>
      <c r="R13" s="62">
        <v>34</v>
      </c>
      <c r="S13" s="67">
        <v>15.1111</v>
      </c>
      <c r="T13" s="70">
        <v>1868</v>
      </c>
      <c r="U13" s="69">
        <v>100</v>
      </c>
    </row>
    <row r="14" spans="1:23" s="23" customFormat="1" ht="15" customHeight="1" x14ac:dyDescent="0.2">
      <c r="A14" s="21" t="s">
        <v>19</v>
      </c>
      <c r="B14" s="59" t="s">
        <v>26</v>
      </c>
      <c r="C14" s="48">
        <v>164</v>
      </c>
      <c r="D14" s="39">
        <v>2</v>
      </c>
      <c r="E14" s="41">
        <v>1.2195</v>
      </c>
      <c r="F14" s="43">
        <v>2</v>
      </c>
      <c r="G14" s="41">
        <v>1.2195100000000001</v>
      </c>
      <c r="H14" s="42">
        <v>58</v>
      </c>
      <c r="I14" s="41">
        <v>35.365900000000003</v>
      </c>
      <c r="J14" s="42">
        <v>56</v>
      </c>
      <c r="K14" s="41">
        <v>34.146299999999997</v>
      </c>
      <c r="L14" s="42">
        <v>43</v>
      </c>
      <c r="M14" s="41">
        <v>26.22</v>
      </c>
      <c r="N14" s="43">
        <v>0</v>
      </c>
      <c r="O14" s="41">
        <v>0</v>
      </c>
      <c r="P14" s="44">
        <v>3</v>
      </c>
      <c r="Q14" s="40">
        <v>1.8292999999999999</v>
      </c>
      <c r="R14" s="46">
        <v>7</v>
      </c>
      <c r="S14" s="40">
        <v>4.2683</v>
      </c>
      <c r="T14" s="24">
        <v>1238</v>
      </c>
      <c r="U14" s="45">
        <v>100</v>
      </c>
    </row>
    <row r="15" spans="1:23" s="23" customFormat="1" ht="15" customHeight="1" x14ac:dyDescent="0.2">
      <c r="A15" s="21" t="s">
        <v>19</v>
      </c>
      <c r="B15" s="72" t="s">
        <v>27</v>
      </c>
      <c r="C15" s="75">
        <v>30</v>
      </c>
      <c r="D15" s="62">
        <v>0</v>
      </c>
      <c r="E15" s="63">
        <v>0</v>
      </c>
      <c r="F15" s="64">
        <v>0</v>
      </c>
      <c r="G15" s="63">
        <v>0</v>
      </c>
      <c r="H15" s="64">
        <v>1</v>
      </c>
      <c r="I15" s="63">
        <v>3.3332999999999999</v>
      </c>
      <c r="J15" s="65">
        <v>16</v>
      </c>
      <c r="K15" s="63">
        <v>53.333300000000001</v>
      </c>
      <c r="L15" s="64">
        <v>8</v>
      </c>
      <c r="M15" s="63">
        <v>26.667000000000002</v>
      </c>
      <c r="N15" s="65">
        <v>0</v>
      </c>
      <c r="O15" s="63">
        <v>0</v>
      </c>
      <c r="P15" s="66">
        <v>5</v>
      </c>
      <c r="Q15" s="67">
        <v>16.666699999999999</v>
      </c>
      <c r="R15" s="74">
        <v>0</v>
      </c>
      <c r="S15" s="67">
        <v>0</v>
      </c>
      <c r="T15" s="70">
        <v>235</v>
      </c>
      <c r="U15" s="69">
        <v>100</v>
      </c>
    </row>
    <row r="16" spans="1:23" s="23" customFormat="1" ht="15" customHeight="1" x14ac:dyDescent="0.2">
      <c r="A16" s="21" t="s">
        <v>19</v>
      </c>
      <c r="B16" s="59" t="s">
        <v>28</v>
      </c>
      <c r="C16" s="48">
        <v>18</v>
      </c>
      <c r="D16" s="46">
        <v>0</v>
      </c>
      <c r="E16" s="41">
        <v>0</v>
      </c>
      <c r="F16" s="42">
        <v>0</v>
      </c>
      <c r="G16" s="41">
        <v>0</v>
      </c>
      <c r="H16" s="43">
        <v>1</v>
      </c>
      <c r="I16" s="41">
        <v>5.5556000000000001</v>
      </c>
      <c r="J16" s="42">
        <v>17</v>
      </c>
      <c r="K16" s="41">
        <v>94.444400000000002</v>
      </c>
      <c r="L16" s="43">
        <v>0</v>
      </c>
      <c r="M16" s="41">
        <v>0</v>
      </c>
      <c r="N16" s="42">
        <v>0</v>
      </c>
      <c r="O16" s="41">
        <v>0</v>
      </c>
      <c r="P16" s="44">
        <v>0</v>
      </c>
      <c r="Q16" s="40">
        <v>0</v>
      </c>
      <c r="R16" s="39">
        <v>0</v>
      </c>
      <c r="S16" s="40">
        <v>0</v>
      </c>
      <c r="T16" s="24">
        <v>221</v>
      </c>
      <c r="U16" s="45">
        <v>100</v>
      </c>
    </row>
    <row r="17" spans="1:21" s="23" customFormat="1" ht="15" customHeight="1" x14ac:dyDescent="0.2">
      <c r="A17" s="21" t="s">
        <v>19</v>
      </c>
      <c r="B17" s="72" t="s">
        <v>29</v>
      </c>
      <c r="C17" s="61">
        <v>117</v>
      </c>
      <c r="D17" s="62">
        <v>0</v>
      </c>
      <c r="E17" s="63">
        <v>0</v>
      </c>
      <c r="F17" s="65">
        <v>0</v>
      </c>
      <c r="G17" s="63">
        <v>0</v>
      </c>
      <c r="H17" s="64">
        <v>17</v>
      </c>
      <c r="I17" s="63">
        <v>14.5299</v>
      </c>
      <c r="J17" s="65">
        <v>60</v>
      </c>
      <c r="K17" s="63">
        <v>51.2821</v>
      </c>
      <c r="L17" s="65">
        <v>33</v>
      </c>
      <c r="M17" s="63">
        <v>28.204999999999998</v>
      </c>
      <c r="N17" s="65">
        <v>0</v>
      </c>
      <c r="O17" s="63">
        <v>0</v>
      </c>
      <c r="P17" s="73">
        <v>7</v>
      </c>
      <c r="Q17" s="67">
        <v>5.9828999999999999</v>
      </c>
      <c r="R17" s="62">
        <v>1</v>
      </c>
      <c r="S17" s="67">
        <v>0.85470000000000002</v>
      </c>
      <c r="T17" s="70">
        <v>3952</v>
      </c>
      <c r="U17" s="69">
        <v>100</v>
      </c>
    </row>
    <row r="18" spans="1:21" s="23" customFormat="1" ht="15" customHeight="1" x14ac:dyDescent="0.2">
      <c r="A18" s="21" t="s">
        <v>19</v>
      </c>
      <c r="B18" s="59" t="s">
        <v>30</v>
      </c>
      <c r="C18" s="38">
        <v>1789</v>
      </c>
      <c r="D18" s="46">
        <v>5</v>
      </c>
      <c r="E18" s="41">
        <v>0.27950000000000003</v>
      </c>
      <c r="F18" s="43">
        <v>16</v>
      </c>
      <c r="G18" s="41">
        <v>0.89434999999999998</v>
      </c>
      <c r="H18" s="43">
        <v>120</v>
      </c>
      <c r="I18" s="41">
        <v>6.7077</v>
      </c>
      <c r="J18" s="43">
        <v>1149</v>
      </c>
      <c r="K18" s="41">
        <v>64.225800000000007</v>
      </c>
      <c r="L18" s="43">
        <v>442</v>
      </c>
      <c r="M18" s="41">
        <v>24.707000000000001</v>
      </c>
      <c r="N18" s="43">
        <v>2</v>
      </c>
      <c r="O18" s="41">
        <v>0.1118</v>
      </c>
      <c r="P18" s="44">
        <v>55</v>
      </c>
      <c r="Q18" s="40">
        <v>3.0743</v>
      </c>
      <c r="R18" s="46">
        <v>20</v>
      </c>
      <c r="S18" s="40">
        <v>1.1178999999999999</v>
      </c>
      <c r="T18" s="24">
        <v>2407</v>
      </c>
      <c r="U18" s="45">
        <v>100</v>
      </c>
    </row>
    <row r="19" spans="1:21" s="23" customFormat="1" ht="15" customHeight="1" x14ac:dyDescent="0.2">
      <c r="A19" s="21" t="s">
        <v>19</v>
      </c>
      <c r="B19" s="72" t="s">
        <v>31</v>
      </c>
      <c r="C19" s="61">
        <v>8</v>
      </c>
      <c r="D19" s="62">
        <v>0</v>
      </c>
      <c r="E19" s="63">
        <v>0</v>
      </c>
      <c r="F19" s="64">
        <v>0</v>
      </c>
      <c r="G19" s="63">
        <v>0</v>
      </c>
      <c r="H19" s="64">
        <v>2</v>
      </c>
      <c r="I19" s="63">
        <v>25</v>
      </c>
      <c r="J19" s="64">
        <v>0</v>
      </c>
      <c r="K19" s="63">
        <v>0</v>
      </c>
      <c r="L19" s="64">
        <v>1</v>
      </c>
      <c r="M19" s="63">
        <v>12.5</v>
      </c>
      <c r="N19" s="64">
        <v>5</v>
      </c>
      <c r="O19" s="63">
        <v>62.5</v>
      </c>
      <c r="P19" s="66">
        <v>0</v>
      </c>
      <c r="Q19" s="67">
        <v>0</v>
      </c>
      <c r="R19" s="62">
        <v>1</v>
      </c>
      <c r="S19" s="67">
        <v>12.5</v>
      </c>
      <c r="T19" s="70">
        <v>290</v>
      </c>
      <c r="U19" s="69">
        <v>100</v>
      </c>
    </row>
    <row r="20" spans="1:21" s="23" customFormat="1" ht="15" customHeight="1" x14ac:dyDescent="0.2">
      <c r="A20" s="21" t="s">
        <v>19</v>
      </c>
      <c r="B20" s="59" t="s">
        <v>32</v>
      </c>
      <c r="C20" s="48">
        <v>27</v>
      </c>
      <c r="D20" s="46">
        <v>0</v>
      </c>
      <c r="E20" s="41">
        <v>0</v>
      </c>
      <c r="F20" s="42">
        <v>0</v>
      </c>
      <c r="G20" s="41">
        <v>0</v>
      </c>
      <c r="H20" s="43">
        <v>8</v>
      </c>
      <c r="I20" s="41">
        <v>29.6296</v>
      </c>
      <c r="J20" s="42">
        <v>0</v>
      </c>
      <c r="K20" s="41">
        <v>0</v>
      </c>
      <c r="L20" s="42">
        <v>16</v>
      </c>
      <c r="M20" s="41">
        <v>59.259</v>
      </c>
      <c r="N20" s="42">
        <v>0</v>
      </c>
      <c r="O20" s="41">
        <v>0</v>
      </c>
      <c r="P20" s="44">
        <v>3</v>
      </c>
      <c r="Q20" s="40">
        <v>11.1111</v>
      </c>
      <c r="R20" s="46">
        <v>3</v>
      </c>
      <c r="S20" s="40">
        <v>11.1111</v>
      </c>
      <c r="T20" s="24">
        <v>720</v>
      </c>
      <c r="U20" s="45">
        <v>100</v>
      </c>
    </row>
    <row r="21" spans="1:21" s="23" customFormat="1" ht="15" customHeight="1" x14ac:dyDescent="0.2">
      <c r="A21" s="21" t="s">
        <v>19</v>
      </c>
      <c r="B21" s="72" t="s">
        <v>33</v>
      </c>
      <c r="C21" s="61">
        <v>663</v>
      </c>
      <c r="D21" s="74">
        <v>0</v>
      </c>
      <c r="E21" s="63">
        <v>0</v>
      </c>
      <c r="F21" s="64">
        <v>1</v>
      </c>
      <c r="G21" s="63">
        <v>0.15082999999999999</v>
      </c>
      <c r="H21" s="65">
        <v>88</v>
      </c>
      <c r="I21" s="63">
        <v>13.273</v>
      </c>
      <c r="J21" s="64">
        <v>391</v>
      </c>
      <c r="K21" s="63">
        <v>58.974400000000003</v>
      </c>
      <c r="L21" s="64">
        <v>156</v>
      </c>
      <c r="M21" s="63">
        <v>23.529</v>
      </c>
      <c r="N21" s="64">
        <v>0</v>
      </c>
      <c r="O21" s="63">
        <v>0</v>
      </c>
      <c r="P21" s="73">
        <v>27</v>
      </c>
      <c r="Q21" s="67">
        <v>4.0724</v>
      </c>
      <c r="R21" s="62">
        <v>14</v>
      </c>
      <c r="S21" s="67">
        <v>2.1116000000000001</v>
      </c>
      <c r="T21" s="70">
        <v>4081</v>
      </c>
      <c r="U21" s="69">
        <v>99.706000000000003</v>
      </c>
    </row>
    <row r="22" spans="1:21" s="23" customFormat="1" ht="15" customHeight="1" x14ac:dyDescent="0.2">
      <c r="A22" s="21" t="s">
        <v>19</v>
      </c>
      <c r="B22" s="59" t="s">
        <v>34</v>
      </c>
      <c r="C22" s="38">
        <v>1262</v>
      </c>
      <c r="D22" s="39">
        <v>5</v>
      </c>
      <c r="E22" s="41">
        <v>0.3962</v>
      </c>
      <c r="F22" s="42">
        <v>1</v>
      </c>
      <c r="G22" s="41">
        <v>7.9240000000000005E-2</v>
      </c>
      <c r="H22" s="42">
        <v>131</v>
      </c>
      <c r="I22" s="41">
        <v>10.3803</v>
      </c>
      <c r="J22" s="43">
        <v>353</v>
      </c>
      <c r="K22" s="41">
        <v>27.971499999999999</v>
      </c>
      <c r="L22" s="43">
        <v>681</v>
      </c>
      <c r="M22" s="41">
        <v>53.962000000000003</v>
      </c>
      <c r="N22" s="43">
        <v>0</v>
      </c>
      <c r="O22" s="41">
        <v>0</v>
      </c>
      <c r="P22" s="47">
        <v>91</v>
      </c>
      <c r="Q22" s="40">
        <v>7.2107999999999999</v>
      </c>
      <c r="R22" s="46">
        <v>21</v>
      </c>
      <c r="S22" s="40">
        <v>1.6639999999999999</v>
      </c>
      <c r="T22" s="24">
        <v>1879</v>
      </c>
      <c r="U22" s="45">
        <v>100</v>
      </c>
    </row>
    <row r="23" spans="1:21" s="23" customFormat="1" ht="15" customHeight="1" x14ac:dyDescent="0.2">
      <c r="A23" s="21" t="s">
        <v>19</v>
      </c>
      <c r="B23" s="72" t="s">
        <v>35</v>
      </c>
      <c r="C23" s="61">
        <v>81</v>
      </c>
      <c r="D23" s="62">
        <v>0</v>
      </c>
      <c r="E23" s="63">
        <v>0</v>
      </c>
      <c r="F23" s="64">
        <v>0</v>
      </c>
      <c r="G23" s="63">
        <v>0</v>
      </c>
      <c r="H23" s="64">
        <v>8</v>
      </c>
      <c r="I23" s="63">
        <v>9.8765000000000001</v>
      </c>
      <c r="J23" s="64">
        <v>19</v>
      </c>
      <c r="K23" s="63">
        <v>23.456800000000001</v>
      </c>
      <c r="L23" s="64">
        <v>51</v>
      </c>
      <c r="M23" s="63">
        <v>62.963000000000001</v>
      </c>
      <c r="N23" s="64">
        <v>0</v>
      </c>
      <c r="O23" s="63">
        <v>0</v>
      </c>
      <c r="P23" s="73">
        <v>3</v>
      </c>
      <c r="Q23" s="67">
        <v>3.7037</v>
      </c>
      <c r="R23" s="74">
        <v>1</v>
      </c>
      <c r="S23" s="67">
        <v>1.2345999999999999</v>
      </c>
      <c r="T23" s="70">
        <v>1365</v>
      </c>
      <c r="U23" s="69">
        <v>100</v>
      </c>
    </row>
    <row r="24" spans="1:21" s="23" customFormat="1" ht="15" customHeight="1" x14ac:dyDescent="0.2">
      <c r="A24" s="21" t="s">
        <v>19</v>
      </c>
      <c r="B24" s="59" t="s">
        <v>36</v>
      </c>
      <c r="C24" s="38">
        <v>306</v>
      </c>
      <c r="D24" s="46">
        <v>3</v>
      </c>
      <c r="E24" s="41">
        <v>0.98040000000000005</v>
      </c>
      <c r="F24" s="43">
        <v>1</v>
      </c>
      <c r="G24" s="41">
        <v>0.32679999999999998</v>
      </c>
      <c r="H24" s="42">
        <v>39</v>
      </c>
      <c r="I24" s="41">
        <v>12.745100000000001</v>
      </c>
      <c r="J24" s="43">
        <v>154</v>
      </c>
      <c r="K24" s="41">
        <v>50.326799999999999</v>
      </c>
      <c r="L24" s="43">
        <v>90</v>
      </c>
      <c r="M24" s="41">
        <v>29.411999999999999</v>
      </c>
      <c r="N24" s="43">
        <v>2</v>
      </c>
      <c r="O24" s="41">
        <v>0.65359999999999996</v>
      </c>
      <c r="P24" s="47">
        <v>17</v>
      </c>
      <c r="Q24" s="40">
        <v>5.5556000000000001</v>
      </c>
      <c r="R24" s="46">
        <v>17</v>
      </c>
      <c r="S24" s="40">
        <v>5.5556000000000001</v>
      </c>
      <c r="T24" s="24">
        <v>1356</v>
      </c>
      <c r="U24" s="45">
        <v>100</v>
      </c>
    </row>
    <row r="25" spans="1:21" s="23" customFormat="1" ht="15" customHeight="1" x14ac:dyDescent="0.2">
      <c r="A25" s="21" t="s">
        <v>19</v>
      </c>
      <c r="B25" s="72" t="s">
        <v>37</v>
      </c>
      <c r="C25" s="75">
        <v>264</v>
      </c>
      <c r="D25" s="62">
        <v>0</v>
      </c>
      <c r="E25" s="63">
        <v>0</v>
      </c>
      <c r="F25" s="64">
        <v>0</v>
      </c>
      <c r="G25" s="63">
        <v>0</v>
      </c>
      <c r="H25" s="64">
        <v>6</v>
      </c>
      <c r="I25" s="63">
        <v>2.2726999999999999</v>
      </c>
      <c r="J25" s="64">
        <v>79</v>
      </c>
      <c r="K25" s="63">
        <v>29.924199999999999</v>
      </c>
      <c r="L25" s="65">
        <v>162</v>
      </c>
      <c r="M25" s="63">
        <v>61.363999999999997</v>
      </c>
      <c r="N25" s="64">
        <v>0</v>
      </c>
      <c r="O25" s="63">
        <v>0</v>
      </c>
      <c r="P25" s="73">
        <v>17</v>
      </c>
      <c r="Q25" s="67">
        <v>6.4394</v>
      </c>
      <c r="R25" s="62">
        <v>2</v>
      </c>
      <c r="S25" s="67">
        <v>0.75760000000000005</v>
      </c>
      <c r="T25" s="70">
        <v>1407</v>
      </c>
      <c r="U25" s="69">
        <v>100</v>
      </c>
    </row>
    <row r="26" spans="1:21" s="23" customFormat="1" ht="15" customHeight="1" x14ac:dyDescent="0.2">
      <c r="A26" s="21" t="s">
        <v>19</v>
      </c>
      <c r="B26" s="59" t="s">
        <v>38</v>
      </c>
      <c r="C26" s="38">
        <v>1252</v>
      </c>
      <c r="D26" s="39">
        <v>3</v>
      </c>
      <c r="E26" s="41">
        <v>0.23960000000000001</v>
      </c>
      <c r="F26" s="42">
        <v>2</v>
      </c>
      <c r="G26" s="41">
        <v>0.15973999999999999</v>
      </c>
      <c r="H26" s="42">
        <v>29</v>
      </c>
      <c r="I26" s="41">
        <v>2.3163</v>
      </c>
      <c r="J26" s="43">
        <v>1010</v>
      </c>
      <c r="K26" s="41">
        <v>80.670900000000003</v>
      </c>
      <c r="L26" s="43">
        <v>196</v>
      </c>
      <c r="M26" s="41">
        <v>15.654999999999999</v>
      </c>
      <c r="N26" s="42">
        <v>0</v>
      </c>
      <c r="O26" s="41">
        <v>0</v>
      </c>
      <c r="P26" s="47">
        <v>12</v>
      </c>
      <c r="Q26" s="40">
        <v>0.95850000000000002</v>
      </c>
      <c r="R26" s="39">
        <v>6</v>
      </c>
      <c r="S26" s="40">
        <v>0.47920000000000001</v>
      </c>
      <c r="T26" s="24">
        <v>1367</v>
      </c>
      <c r="U26" s="45">
        <v>100</v>
      </c>
    </row>
    <row r="27" spans="1:21" s="23" customFormat="1" ht="15" customHeight="1" x14ac:dyDescent="0.2">
      <c r="A27" s="21" t="s">
        <v>19</v>
      </c>
      <c r="B27" s="72" t="s">
        <v>39</v>
      </c>
      <c r="C27" s="75">
        <v>29</v>
      </c>
      <c r="D27" s="74">
        <v>0</v>
      </c>
      <c r="E27" s="63">
        <v>0</v>
      </c>
      <c r="F27" s="64">
        <v>0</v>
      </c>
      <c r="G27" s="63">
        <v>0</v>
      </c>
      <c r="H27" s="64">
        <v>0</v>
      </c>
      <c r="I27" s="63">
        <v>0</v>
      </c>
      <c r="J27" s="64">
        <v>3</v>
      </c>
      <c r="K27" s="63">
        <v>10.344799999999999</v>
      </c>
      <c r="L27" s="65">
        <v>25</v>
      </c>
      <c r="M27" s="63">
        <v>86.206999999999994</v>
      </c>
      <c r="N27" s="64">
        <v>0</v>
      </c>
      <c r="O27" s="63">
        <v>0</v>
      </c>
      <c r="P27" s="73">
        <v>1</v>
      </c>
      <c r="Q27" s="67">
        <v>3.4483000000000001</v>
      </c>
      <c r="R27" s="74">
        <v>0</v>
      </c>
      <c r="S27" s="67">
        <v>0</v>
      </c>
      <c r="T27" s="70">
        <v>589</v>
      </c>
      <c r="U27" s="69">
        <v>100</v>
      </c>
    </row>
    <row r="28" spans="1:21" s="23" customFormat="1" ht="15" customHeight="1" x14ac:dyDescent="0.2">
      <c r="A28" s="21" t="s">
        <v>19</v>
      </c>
      <c r="B28" s="59" t="s">
        <v>40</v>
      </c>
      <c r="C28" s="48">
        <v>88</v>
      </c>
      <c r="D28" s="46">
        <v>0</v>
      </c>
      <c r="E28" s="41">
        <v>0</v>
      </c>
      <c r="F28" s="43">
        <v>0</v>
      </c>
      <c r="G28" s="41">
        <v>0</v>
      </c>
      <c r="H28" s="43">
        <v>3</v>
      </c>
      <c r="I28" s="41">
        <v>3.4091</v>
      </c>
      <c r="J28" s="43">
        <v>73</v>
      </c>
      <c r="K28" s="41">
        <v>82.954499999999996</v>
      </c>
      <c r="L28" s="42">
        <v>9</v>
      </c>
      <c r="M28" s="41">
        <v>10.227</v>
      </c>
      <c r="N28" s="43">
        <v>0</v>
      </c>
      <c r="O28" s="41">
        <v>0</v>
      </c>
      <c r="P28" s="44">
        <v>3</v>
      </c>
      <c r="Q28" s="40">
        <v>3.4091</v>
      </c>
      <c r="R28" s="39">
        <v>0</v>
      </c>
      <c r="S28" s="40">
        <v>0</v>
      </c>
      <c r="T28" s="24">
        <v>1434</v>
      </c>
      <c r="U28" s="45">
        <v>100</v>
      </c>
    </row>
    <row r="29" spans="1:21" s="23" customFormat="1" ht="15" customHeight="1" x14ac:dyDescent="0.2">
      <c r="A29" s="21" t="s">
        <v>19</v>
      </c>
      <c r="B29" s="72" t="s">
        <v>41</v>
      </c>
      <c r="C29" s="61">
        <v>96</v>
      </c>
      <c r="D29" s="62">
        <v>0</v>
      </c>
      <c r="E29" s="63">
        <v>0</v>
      </c>
      <c r="F29" s="64">
        <v>1</v>
      </c>
      <c r="G29" s="63">
        <v>1.0416700000000001</v>
      </c>
      <c r="H29" s="65">
        <v>51</v>
      </c>
      <c r="I29" s="63">
        <v>53.125</v>
      </c>
      <c r="J29" s="64">
        <v>16</v>
      </c>
      <c r="K29" s="63">
        <v>16.666699999999999</v>
      </c>
      <c r="L29" s="65">
        <v>26</v>
      </c>
      <c r="M29" s="63">
        <v>27.082999999999998</v>
      </c>
      <c r="N29" s="64">
        <v>0</v>
      </c>
      <c r="O29" s="63">
        <v>0</v>
      </c>
      <c r="P29" s="73">
        <v>2</v>
      </c>
      <c r="Q29" s="67">
        <v>2.0832999999999999</v>
      </c>
      <c r="R29" s="62">
        <v>7</v>
      </c>
      <c r="S29" s="67">
        <v>7.2916999999999996</v>
      </c>
      <c r="T29" s="70">
        <v>1873</v>
      </c>
      <c r="U29" s="69">
        <v>100</v>
      </c>
    </row>
    <row r="30" spans="1:21" s="23" customFormat="1" ht="15" customHeight="1" x14ac:dyDescent="0.2">
      <c r="A30" s="21" t="s">
        <v>19</v>
      </c>
      <c r="B30" s="59" t="s">
        <v>42</v>
      </c>
      <c r="C30" s="38">
        <v>326</v>
      </c>
      <c r="D30" s="46">
        <v>4</v>
      </c>
      <c r="E30" s="41">
        <v>1.2270000000000001</v>
      </c>
      <c r="F30" s="42">
        <v>1</v>
      </c>
      <c r="G30" s="41">
        <v>0.30675000000000002</v>
      </c>
      <c r="H30" s="43">
        <v>12</v>
      </c>
      <c r="I30" s="41">
        <v>3.681</v>
      </c>
      <c r="J30" s="43">
        <v>127</v>
      </c>
      <c r="K30" s="41">
        <v>38.957099999999997</v>
      </c>
      <c r="L30" s="43">
        <v>170</v>
      </c>
      <c r="M30" s="41">
        <v>52.146999999999998</v>
      </c>
      <c r="N30" s="43">
        <v>0</v>
      </c>
      <c r="O30" s="41">
        <v>0</v>
      </c>
      <c r="P30" s="44">
        <v>12</v>
      </c>
      <c r="Q30" s="40">
        <v>3.681</v>
      </c>
      <c r="R30" s="39">
        <v>4</v>
      </c>
      <c r="S30" s="40">
        <v>1.2270000000000001</v>
      </c>
      <c r="T30" s="24">
        <v>3616</v>
      </c>
      <c r="U30" s="45">
        <v>100</v>
      </c>
    </row>
    <row r="31" spans="1:21" s="23" customFormat="1" ht="15" customHeight="1" x14ac:dyDescent="0.2">
      <c r="A31" s="21" t="s">
        <v>19</v>
      </c>
      <c r="B31" s="72" t="s">
        <v>43</v>
      </c>
      <c r="C31" s="75">
        <v>110</v>
      </c>
      <c r="D31" s="62">
        <v>6</v>
      </c>
      <c r="E31" s="63">
        <v>5.4545000000000003</v>
      </c>
      <c r="F31" s="65">
        <v>0</v>
      </c>
      <c r="G31" s="63">
        <v>0</v>
      </c>
      <c r="H31" s="64">
        <v>10</v>
      </c>
      <c r="I31" s="63">
        <v>9.0908999999999995</v>
      </c>
      <c r="J31" s="65">
        <v>52</v>
      </c>
      <c r="K31" s="63">
        <v>47.2727</v>
      </c>
      <c r="L31" s="64">
        <v>38</v>
      </c>
      <c r="M31" s="63">
        <v>34.545000000000002</v>
      </c>
      <c r="N31" s="64">
        <v>0</v>
      </c>
      <c r="O31" s="63">
        <v>0</v>
      </c>
      <c r="P31" s="66">
        <v>4</v>
      </c>
      <c r="Q31" s="67">
        <v>3.6364000000000001</v>
      </c>
      <c r="R31" s="62">
        <v>2</v>
      </c>
      <c r="S31" s="67">
        <v>1.8182</v>
      </c>
      <c r="T31" s="70">
        <v>2170</v>
      </c>
      <c r="U31" s="69">
        <v>99.953999999999994</v>
      </c>
    </row>
    <row r="32" spans="1:21" s="23" customFormat="1" ht="15" customHeight="1" x14ac:dyDescent="0.2">
      <c r="A32" s="21" t="s">
        <v>19</v>
      </c>
      <c r="B32" s="59" t="s">
        <v>44</v>
      </c>
      <c r="C32" s="38">
        <v>523</v>
      </c>
      <c r="D32" s="39">
        <v>1</v>
      </c>
      <c r="E32" s="41">
        <v>0.19120000000000001</v>
      </c>
      <c r="F32" s="43">
        <v>0</v>
      </c>
      <c r="G32" s="41">
        <v>0</v>
      </c>
      <c r="H32" s="43">
        <v>3</v>
      </c>
      <c r="I32" s="41">
        <v>0.5736</v>
      </c>
      <c r="J32" s="43">
        <v>393</v>
      </c>
      <c r="K32" s="41">
        <v>75.1434</v>
      </c>
      <c r="L32" s="42">
        <v>121</v>
      </c>
      <c r="M32" s="41">
        <v>23.135999999999999</v>
      </c>
      <c r="N32" s="42">
        <v>0</v>
      </c>
      <c r="O32" s="41">
        <v>0</v>
      </c>
      <c r="P32" s="47">
        <v>5</v>
      </c>
      <c r="Q32" s="40">
        <v>0.95599999999999996</v>
      </c>
      <c r="R32" s="46">
        <v>0</v>
      </c>
      <c r="S32" s="40">
        <v>0</v>
      </c>
      <c r="T32" s="24">
        <v>978</v>
      </c>
      <c r="U32" s="45">
        <v>100</v>
      </c>
    </row>
    <row r="33" spans="1:21" s="23" customFormat="1" ht="15" customHeight="1" x14ac:dyDescent="0.2">
      <c r="A33" s="21" t="s">
        <v>19</v>
      </c>
      <c r="B33" s="72" t="s">
        <v>45</v>
      </c>
      <c r="C33" s="61">
        <v>176</v>
      </c>
      <c r="D33" s="74">
        <v>0</v>
      </c>
      <c r="E33" s="63">
        <v>0</v>
      </c>
      <c r="F33" s="64">
        <v>1</v>
      </c>
      <c r="G33" s="63">
        <v>0.56818000000000002</v>
      </c>
      <c r="H33" s="65">
        <v>6</v>
      </c>
      <c r="I33" s="63">
        <v>3.4091</v>
      </c>
      <c r="J33" s="64">
        <v>35</v>
      </c>
      <c r="K33" s="63">
        <v>19.886399999999998</v>
      </c>
      <c r="L33" s="64">
        <v>127</v>
      </c>
      <c r="M33" s="63">
        <v>72.159000000000006</v>
      </c>
      <c r="N33" s="65">
        <v>0</v>
      </c>
      <c r="O33" s="63">
        <v>0</v>
      </c>
      <c r="P33" s="73">
        <v>7</v>
      </c>
      <c r="Q33" s="67">
        <v>3.9773000000000001</v>
      </c>
      <c r="R33" s="74">
        <v>1</v>
      </c>
      <c r="S33" s="67">
        <v>0.56820000000000004</v>
      </c>
      <c r="T33" s="70">
        <v>2372</v>
      </c>
      <c r="U33" s="69">
        <v>100</v>
      </c>
    </row>
    <row r="34" spans="1:21" s="23" customFormat="1" ht="15" customHeight="1" x14ac:dyDescent="0.2">
      <c r="A34" s="21" t="s">
        <v>19</v>
      </c>
      <c r="B34" s="59" t="s">
        <v>46</v>
      </c>
      <c r="C34" s="48">
        <v>20</v>
      </c>
      <c r="D34" s="39">
        <v>11</v>
      </c>
      <c r="E34" s="41">
        <v>55</v>
      </c>
      <c r="F34" s="43">
        <v>0</v>
      </c>
      <c r="G34" s="41">
        <v>0</v>
      </c>
      <c r="H34" s="42">
        <v>0</v>
      </c>
      <c r="I34" s="41">
        <v>0</v>
      </c>
      <c r="J34" s="43">
        <v>0</v>
      </c>
      <c r="K34" s="41">
        <v>0</v>
      </c>
      <c r="L34" s="42">
        <v>9</v>
      </c>
      <c r="M34" s="41">
        <v>45</v>
      </c>
      <c r="N34" s="42">
        <v>0</v>
      </c>
      <c r="O34" s="41">
        <v>0</v>
      </c>
      <c r="P34" s="44">
        <v>0</v>
      </c>
      <c r="Q34" s="40">
        <v>0</v>
      </c>
      <c r="R34" s="46">
        <v>1</v>
      </c>
      <c r="S34" s="40">
        <v>5</v>
      </c>
      <c r="T34" s="24">
        <v>825</v>
      </c>
      <c r="U34" s="45">
        <v>100</v>
      </c>
    </row>
    <row r="35" spans="1:21" s="23" customFormat="1" ht="15" customHeight="1" x14ac:dyDescent="0.2">
      <c r="A35" s="21" t="s">
        <v>19</v>
      </c>
      <c r="B35" s="72" t="s">
        <v>47</v>
      </c>
      <c r="C35" s="75">
        <v>186</v>
      </c>
      <c r="D35" s="74">
        <v>12</v>
      </c>
      <c r="E35" s="63">
        <v>6.4516</v>
      </c>
      <c r="F35" s="64">
        <v>2</v>
      </c>
      <c r="G35" s="63">
        <v>1.0752699999999999</v>
      </c>
      <c r="H35" s="65">
        <v>34</v>
      </c>
      <c r="I35" s="63">
        <v>18.279599999999999</v>
      </c>
      <c r="J35" s="64">
        <v>65</v>
      </c>
      <c r="K35" s="63">
        <v>34.946199999999997</v>
      </c>
      <c r="L35" s="65">
        <v>56</v>
      </c>
      <c r="M35" s="63">
        <v>30.108000000000001</v>
      </c>
      <c r="N35" s="64">
        <v>0</v>
      </c>
      <c r="O35" s="63">
        <v>0</v>
      </c>
      <c r="P35" s="73">
        <v>17</v>
      </c>
      <c r="Q35" s="67">
        <v>9.1397999999999993</v>
      </c>
      <c r="R35" s="74">
        <v>0</v>
      </c>
      <c r="S35" s="67">
        <v>0</v>
      </c>
      <c r="T35" s="70">
        <v>1064</v>
      </c>
      <c r="U35" s="69">
        <v>100</v>
      </c>
    </row>
    <row r="36" spans="1:21" s="23" customFormat="1" ht="15" customHeight="1" x14ac:dyDescent="0.2">
      <c r="A36" s="21" t="s">
        <v>19</v>
      </c>
      <c r="B36" s="59" t="s">
        <v>48</v>
      </c>
      <c r="C36" s="48">
        <v>620</v>
      </c>
      <c r="D36" s="46">
        <v>8</v>
      </c>
      <c r="E36" s="41">
        <v>1.2903</v>
      </c>
      <c r="F36" s="43">
        <v>12</v>
      </c>
      <c r="G36" s="41">
        <v>1.9354800000000001</v>
      </c>
      <c r="H36" s="43">
        <v>219</v>
      </c>
      <c r="I36" s="41">
        <v>35.322600000000001</v>
      </c>
      <c r="J36" s="42">
        <v>235</v>
      </c>
      <c r="K36" s="41">
        <v>37.903199999999998</v>
      </c>
      <c r="L36" s="42">
        <v>97</v>
      </c>
      <c r="M36" s="41">
        <v>15.645</v>
      </c>
      <c r="N36" s="43">
        <v>12</v>
      </c>
      <c r="O36" s="41">
        <v>1.9355</v>
      </c>
      <c r="P36" s="47">
        <v>37</v>
      </c>
      <c r="Q36" s="40">
        <v>5.9676999999999998</v>
      </c>
      <c r="R36" s="46">
        <v>54</v>
      </c>
      <c r="S36" s="40">
        <v>8.7096999999999998</v>
      </c>
      <c r="T36" s="24">
        <v>658</v>
      </c>
      <c r="U36" s="45">
        <v>100</v>
      </c>
    </row>
    <row r="37" spans="1:21" s="23" customFormat="1" ht="15" customHeight="1" x14ac:dyDescent="0.2">
      <c r="A37" s="21" t="s">
        <v>19</v>
      </c>
      <c r="B37" s="72" t="s">
        <v>49</v>
      </c>
      <c r="C37" s="61">
        <v>22</v>
      </c>
      <c r="D37" s="62">
        <v>0</v>
      </c>
      <c r="E37" s="63">
        <v>0</v>
      </c>
      <c r="F37" s="64">
        <v>0</v>
      </c>
      <c r="G37" s="63">
        <v>0</v>
      </c>
      <c r="H37" s="64">
        <v>3</v>
      </c>
      <c r="I37" s="63">
        <v>13.6364</v>
      </c>
      <c r="J37" s="64">
        <v>0</v>
      </c>
      <c r="K37" s="63">
        <v>0</v>
      </c>
      <c r="L37" s="64">
        <v>17</v>
      </c>
      <c r="M37" s="63">
        <v>77.272999999999996</v>
      </c>
      <c r="N37" s="65">
        <v>2</v>
      </c>
      <c r="O37" s="63">
        <v>9.0908999999999995</v>
      </c>
      <c r="P37" s="73">
        <v>0</v>
      </c>
      <c r="Q37" s="67">
        <v>0</v>
      </c>
      <c r="R37" s="74">
        <v>0</v>
      </c>
      <c r="S37" s="67">
        <v>0</v>
      </c>
      <c r="T37" s="70">
        <v>483</v>
      </c>
      <c r="U37" s="69">
        <v>100</v>
      </c>
    </row>
    <row r="38" spans="1:21" s="23" customFormat="1" ht="15" customHeight="1" x14ac:dyDescent="0.2">
      <c r="A38" s="21" t="s">
        <v>19</v>
      </c>
      <c r="B38" s="59" t="s">
        <v>50</v>
      </c>
      <c r="C38" s="38">
        <v>149</v>
      </c>
      <c r="D38" s="39">
        <v>0</v>
      </c>
      <c r="E38" s="41">
        <v>0</v>
      </c>
      <c r="F38" s="43">
        <v>0</v>
      </c>
      <c r="G38" s="41">
        <v>0</v>
      </c>
      <c r="H38" s="43">
        <v>33</v>
      </c>
      <c r="I38" s="41">
        <v>22.1477</v>
      </c>
      <c r="J38" s="43">
        <v>41</v>
      </c>
      <c r="K38" s="41">
        <v>27.5168</v>
      </c>
      <c r="L38" s="43">
        <v>74</v>
      </c>
      <c r="M38" s="41">
        <v>49.664000000000001</v>
      </c>
      <c r="N38" s="43">
        <v>0</v>
      </c>
      <c r="O38" s="41">
        <v>0</v>
      </c>
      <c r="P38" s="44">
        <v>1</v>
      </c>
      <c r="Q38" s="40">
        <v>0.67110000000000003</v>
      </c>
      <c r="R38" s="46">
        <v>0</v>
      </c>
      <c r="S38" s="40">
        <v>0</v>
      </c>
      <c r="T38" s="24">
        <v>2577</v>
      </c>
      <c r="U38" s="45">
        <v>100</v>
      </c>
    </row>
    <row r="39" spans="1:21" s="23" customFormat="1" ht="15" customHeight="1" x14ac:dyDescent="0.2">
      <c r="A39" s="21" t="s">
        <v>19</v>
      </c>
      <c r="B39" s="72" t="s">
        <v>51</v>
      </c>
      <c r="C39" s="61">
        <v>110</v>
      </c>
      <c r="D39" s="74">
        <v>66</v>
      </c>
      <c r="E39" s="63">
        <v>60</v>
      </c>
      <c r="F39" s="64">
        <v>3</v>
      </c>
      <c r="G39" s="63">
        <v>2.7272699999999999</v>
      </c>
      <c r="H39" s="65">
        <v>27</v>
      </c>
      <c r="I39" s="63">
        <v>24.545500000000001</v>
      </c>
      <c r="J39" s="64">
        <v>0</v>
      </c>
      <c r="K39" s="63">
        <v>0</v>
      </c>
      <c r="L39" s="65">
        <v>14</v>
      </c>
      <c r="M39" s="63">
        <v>12.727</v>
      </c>
      <c r="N39" s="64">
        <v>0</v>
      </c>
      <c r="O39" s="63">
        <v>0</v>
      </c>
      <c r="P39" s="73">
        <v>0</v>
      </c>
      <c r="Q39" s="67">
        <v>0</v>
      </c>
      <c r="R39" s="62">
        <v>28</v>
      </c>
      <c r="S39" s="67">
        <v>25.454499999999999</v>
      </c>
      <c r="T39" s="70">
        <v>880</v>
      </c>
      <c r="U39" s="69">
        <v>100</v>
      </c>
    </row>
    <row r="40" spans="1:21" s="23" customFormat="1" ht="15" customHeight="1" x14ac:dyDescent="0.2">
      <c r="A40" s="21" t="s">
        <v>19</v>
      </c>
      <c r="B40" s="59" t="s">
        <v>52</v>
      </c>
      <c r="C40" s="48">
        <v>443</v>
      </c>
      <c r="D40" s="39">
        <v>2</v>
      </c>
      <c r="E40" s="41">
        <v>0.45150000000000001</v>
      </c>
      <c r="F40" s="43">
        <v>3</v>
      </c>
      <c r="G40" s="41">
        <v>0.67720000000000002</v>
      </c>
      <c r="H40" s="43">
        <v>47</v>
      </c>
      <c r="I40" s="41">
        <v>10.609500000000001</v>
      </c>
      <c r="J40" s="42">
        <v>144</v>
      </c>
      <c r="K40" s="41">
        <v>32.505600000000001</v>
      </c>
      <c r="L40" s="42">
        <v>218</v>
      </c>
      <c r="M40" s="41">
        <v>49.21</v>
      </c>
      <c r="N40" s="43">
        <v>0</v>
      </c>
      <c r="O40" s="41">
        <v>0</v>
      </c>
      <c r="P40" s="44">
        <v>29</v>
      </c>
      <c r="Q40" s="40">
        <v>6.5462999999999996</v>
      </c>
      <c r="R40" s="46">
        <v>5</v>
      </c>
      <c r="S40" s="40">
        <v>1.1287</v>
      </c>
      <c r="T40" s="24">
        <v>4916</v>
      </c>
      <c r="U40" s="45">
        <v>100</v>
      </c>
    </row>
    <row r="41" spans="1:21" s="23" customFormat="1" ht="15" customHeight="1" x14ac:dyDescent="0.2">
      <c r="A41" s="21" t="s">
        <v>19</v>
      </c>
      <c r="B41" s="72" t="s">
        <v>53</v>
      </c>
      <c r="C41" s="61">
        <v>72</v>
      </c>
      <c r="D41" s="74">
        <v>5</v>
      </c>
      <c r="E41" s="63">
        <v>6.9443999999999999</v>
      </c>
      <c r="F41" s="64">
        <v>0</v>
      </c>
      <c r="G41" s="63">
        <v>0</v>
      </c>
      <c r="H41" s="64">
        <v>11</v>
      </c>
      <c r="I41" s="63">
        <v>15.277799999999999</v>
      </c>
      <c r="J41" s="64">
        <v>42</v>
      </c>
      <c r="K41" s="63">
        <v>58.333300000000001</v>
      </c>
      <c r="L41" s="65">
        <v>8</v>
      </c>
      <c r="M41" s="63">
        <v>11.111000000000001</v>
      </c>
      <c r="N41" s="65">
        <v>0</v>
      </c>
      <c r="O41" s="63">
        <v>0</v>
      </c>
      <c r="P41" s="66">
        <v>6</v>
      </c>
      <c r="Q41" s="67">
        <v>8.3332999999999995</v>
      </c>
      <c r="R41" s="62">
        <v>3</v>
      </c>
      <c r="S41" s="67">
        <v>4.1666999999999996</v>
      </c>
      <c r="T41" s="70">
        <v>2618</v>
      </c>
      <c r="U41" s="69">
        <v>100</v>
      </c>
    </row>
    <row r="42" spans="1:21" s="23" customFormat="1" ht="15" customHeight="1" x14ac:dyDescent="0.2">
      <c r="A42" s="21" t="s">
        <v>19</v>
      </c>
      <c r="B42" s="59" t="s">
        <v>54</v>
      </c>
      <c r="C42" s="48">
        <v>14</v>
      </c>
      <c r="D42" s="39">
        <v>1</v>
      </c>
      <c r="E42" s="41">
        <v>7.1429</v>
      </c>
      <c r="F42" s="43">
        <v>0</v>
      </c>
      <c r="G42" s="41">
        <v>0</v>
      </c>
      <c r="H42" s="43">
        <v>0</v>
      </c>
      <c r="I42" s="41">
        <v>0</v>
      </c>
      <c r="J42" s="42">
        <v>4</v>
      </c>
      <c r="K42" s="41">
        <v>28.571400000000001</v>
      </c>
      <c r="L42" s="42">
        <v>8</v>
      </c>
      <c r="M42" s="41">
        <v>57.143000000000001</v>
      </c>
      <c r="N42" s="42">
        <v>0</v>
      </c>
      <c r="O42" s="41">
        <v>0</v>
      </c>
      <c r="P42" s="44">
        <v>1</v>
      </c>
      <c r="Q42" s="40">
        <v>7.1429</v>
      </c>
      <c r="R42" s="46">
        <v>0</v>
      </c>
      <c r="S42" s="40">
        <v>0</v>
      </c>
      <c r="T42" s="24">
        <v>481</v>
      </c>
      <c r="U42" s="45">
        <v>100</v>
      </c>
    </row>
    <row r="43" spans="1:21" s="23" customFormat="1" ht="15" customHeight="1" x14ac:dyDescent="0.2">
      <c r="A43" s="21" t="s">
        <v>19</v>
      </c>
      <c r="B43" s="72" t="s">
        <v>55</v>
      </c>
      <c r="C43" s="61">
        <v>1380</v>
      </c>
      <c r="D43" s="62">
        <v>0</v>
      </c>
      <c r="E43" s="63">
        <v>0</v>
      </c>
      <c r="F43" s="64">
        <v>0</v>
      </c>
      <c r="G43" s="63">
        <v>0</v>
      </c>
      <c r="H43" s="65">
        <v>59</v>
      </c>
      <c r="I43" s="63">
        <v>4.2754000000000003</v>
      </c>
      <c r="J43" s="64">
        <v>636</v>
      </c>
      <c r="K43" s="63">
        <v>46.087000000000003</v>
      </c>
      <c r="L43" s="64">
        <v>594</v>
      </c>
      <c r="M43" s="63">
        <v>43.042999999999999</v>
      </c>
      <c r="N43" s="64">
        <v>0</v>
      </c>
      <c r="O43" s="63">
        <v>0</v>
      </c>
      <c r="P43" s="66">
        <v>91</v>
      </c>
      <c r="Q43" s="67">
        <v>6.5941999999999998</v>
      </c>
      <c r="R43" s="74">
        <v>12</v>
      </c>
      <c r="S43" s="67">
        <v>0.86960000000000004</v>
      </c>
      <c r="T43" s="70">
        <v>3631</v>
      </c>
      <c r="U43" s="69">
        <v>100</v>
      </c>
    </row>
    <row r="44" spans="1:21" s="23" customFormat="1" ht="15" customHeight="1" x14ac:dyDescent="0.2">
      <c r="A44" s="21" t="s">
        <v>19</v>
      </c>
      <c r="B44" s="59" t="s">
        <v>56</v>
      </c>
      <c r="C44" s="38">
        <v>609</v>
      </c>
      <c r="D44" s="39">
        <v>110</v>
      </c>
      <c r="E44" s="41">
        <v>18.0624</v>
      </c>
      <c r="F44" s="42">
        <v>3</v>
      </c>
      <c r="G44" s="41">
        <v>0.49260999999999999</v>
      </c>
      <c r="H44" s="43">
        <v>58</v>
      </c>
      <c r="I44" s="41">
        <v>9.5237999999999996</v>
      </c>
      <c r="J44" s="43">
        <v>63</v>
      </c>
      <c r="K44" s="41">
        <v>10.344799999999999</v>
      </c>
      <c r="L44" s="43">
        <v>328</v>
      </c>
      <c r="M44" s="41">
        <v>53.859000000000002</v>
      </c>
      <c r="N44" s="42">
        <v>3</v>
      </c>
      <c r="O44" s="41">
        <v>0.49259999999999998</v>
      </c>
      <c r="P44" s="47">
        <v>44</v>
      </c>
      <c r="Q44" s="40">
        <v>7.2249999999999996</v>
      </c>
      <c r="R44" s="46">
        <v>8</v>
      </c>
      <c r="S44" s="40">
        <v>1.3136000000000001</v>
      </c>
      <c r="T44" s="24">
        <v>1815</v>
      </c>
      <c r="U44" s="45">
        <v>100</v>
      </c>
    </row>
    <row r="45" spans="1:21" s="23" customFormat="1" ht="15" customHeight="1" x14ac:dyDescent="0.2">
      <c r="A45" s="21" t="s">
        <v>19</v>
      </c>
      <c r="B45" s="72" t="s">
        <v>57</v>
      </c>
      <c r="C45" s="61">
        <v>178</v>
      </c>
      <c r="D45" s="74">
        <v>7</v>
      </c>
      <c r="E45" s="63">
        <v>3.9325999999999999</v>
      </c>
      <c r="F45" s="64">
        <v>0</v>
      </c>
      <c r="G45" s="63">
        <v>0</v>
      </c>
      <c r="H45" s="65">
        <v>52</v>
      </c>
      <c r="I45" s="63">
        <v>29.2135</v>
      </c>
      <c r="J45" s="64">
        <v>5</v>
      </c>
      <c r="K45" s="63">
        <v>2.8090000000000002</v>
      </c>
      <c r="L45" s="65">
        <v>101</v>
      </c>
      <c r="M45" s="63">
        <v>56.741999999999997</v>
      </c>
      <c r="N45" s="64">
        <v>1</v>
      </c>
      <c r="O45" s="63">
        <v>0.56179999999999997</v>
      </c>
      <c r="P45" s="66">
        <v>12</v>
      </c>
      <c r="Q45" s="67">
        <v>6.7416</v>
      </c>
      <c r="R45" s="62">
        <v>5</v>
      </c>
      <c r="S45" s="67">
        <v>2.8090000000000002</v>
      </c>
      <c r="T45" s="70">
        <v>1283</v>
      </c>
      <c r="U45" s="69">
        <v>100</v>
      </c>
    </row>
    <row r="46" spans="1:21" s="23" customFormat="1" ht="15" customHeight="1" x14ac:dyDescent="0.2">
      <c r="A46" s="21" t="s">
        <v>19</v>
      </c>
      <c r="B46" s="59" t="s">
        <v>58</v>
      </c>
      <c r="C46" s="38">
        <v>520</v>
      </c>
      <c r="D46" s="39">
        <v>1</v>
      </c>
      <c r="E46" s="41">
        <v>0.1923</v>
      </c>
      <c r="F46" s="43">
        <v>1</v>
      </c>
      <c r="G46" s="41">
        <v>0.19231000000000001</v>
      </c>
      <c r="H46" s="43">
        <v>99</v>
      </c>
      <c r="I46" s="41">
        <v>19.038499999999999</v>
      </c>
      <c r="J46" s="43">
        <v>228</v>
      </c>
      <c r="K46" s="41">
        <v>43.846200000000003</v>
      </c>
      <c r="L46" s="42">
        <v>172</v>
      </c>
      <c r="M46" s="41">
        <v>33.076999999999998</v>
      </c>
      <c r="N46" s="42">
        <v>0</v>
      </c>
      <c r="O46" s="41">
        <v>0</v>
      </c>
      <c r="P46" s="47">
        <v>19</v>
      </c>
      <c r="Q46" s="40">
        <v>3.6537999999999999</v>
      </c>
      <c r="R46" s="39">
        <v>18</v>
      </c>
      <c r="S46" s="40">
        <v>3.4615</v>
      </c>
      <c r="T46" s="24">
        <v>3027</v>
      </c>
      <c r="U46" s="45">
        <v>100</v>
      </c>
    </row>
    <row r="47" spans="1:21" s="23" customFormat="1" ht="15" customHeight="1" x14ac:dyDescent="0.2">
      <c r="A47" s="21" t="s">
        <v>19</v>
      </c>
      <c r="B47" s="72" t="s">
        <v>59</v>
      </c>
      <c r="C47" s="75">
        <v>2</v>
      </c>
      <c r="D47" s="62">
        <v>1</v>
      </c>
      <c r="E47" s="63">
        <v>50</v>
      </c>
      <c r="F47" s="65">
        <v>0</v>
      </c>
      <c r="G47" s="63">
        <v>0</v>
      </c>
      <c r="H47" s="65">
        <v>0</v>
      </c>
      <c r="I47" s="63">
        <v>0</v>
      </c>
      <c r="J47" s="65">
        <v>0</v>
      </c>
      <c r="K47" s="63">
        <v>0</v>
      </c>
      <c r="L47" s="65">
        <v>0</v>
      </c>
      <c r="M47" s="63">
        <v>0</v>
      </c>
      <c r="N47" s="64">
        <v>0</v>
      </c>
      <c r="O47" s="63">
        <v>0</v>
      </c>
      <c r="P47" s="66">
        <v>1</v>
      </c>
      <c r="Q47" s="67">
        <v>50</v>
      </c>
      <c r="R47" s="74">
        <v>0</v>
      </c>
      <c r="S47" s="67">
        <v>0</v>
      </c>
      <c r="T47" s="70">
        <v>308</v>
      </c>
      <c r="U47" s="69">
        <v>100</v>
      </c>
    </row>
    <row r="48" spans="1:21" s="23" customFormat="1" ht="15" customHeight="1" x14ac:dyDescent="0.2">
      <c r="A48" s="21" t="s">
        <v>19</v>
      </c>
      <c r="B48" s="59" t="s">
        <v>60</v>
      </c>
      <c r="C48" s="38">
        <v>768</v>
      </c>
      <c r="D48" s="46">
        <v>4</v>
      </c>
      <c r="E48" s="41">
        <v>0.52080000000000004</v>
      </c>
      <c r="F48" s="43">
        <v>0</v>
      </c>
      <c r="G48" s="41">
        <v>0</v>
      </c>
      <c r="H48" s="42">
        <v>20</v>
      </c>
      <c r="I48" s="41">
        <v>2.6042000000000001</v>
      </c>
      <c r="J48" s="43">
        <v>471</v>
      </c>
      <c r="K48" s="41">
        <v>61.328099999999999</v>
      </c>
      <c r="L48" s="43">
        <v>246</v>
      </c>
      <c r="M48" s="41">
        <v>32.030999999999999</v>
      </c>
      <c r="N48" s="42">
        <v>0</v>
      </c>
      <c r="O48" s="41">
        <v>0</v>
      </c>
      <c r="P48" s="47">
        <v>27</v>
      </c>
      <c r="Q48" s="40">
        <v>3.5156000000000001</v>
      </c>
      <c r="R48" s="46">
        <v>11</v>
      </c>
      <c r="S48" s="40">
        <v>1.4322999999999999</v>
      </c>
      <c r="T48" s="24">
        <v>1236</v>
      </c>
      <c r="U48" s="45">
        <v>100</v>
      </c>
    </row>
    <row r="49" spans="1:23" s="23" customFormat="1" ht="15" customHeight="1" x14ac:dyDescent="0.2">
      <c r="A49" s="21" t="s">
        <v>19</v>
      </c>
      <c r="B49" s="72" t="s">
        <v>61</v>
      </c>
      <c r="C49" s="75">
        <v>12</v>
      </c>
      <c r="D49" s="62">
        <v>9</v>
      </c>
      <c r="E49" s="63">
        <v>75</v>
      </c>
      <c r="F49" s="64">
        <v>0</v>
      </c>
      <c r="G49" s="63">
        <v>0</v>
      </c>
      <c r="H49" s="64">
        <v>0</v>
      </c>
      <c r="I49" s="63">
        <v>0</v>
      </c>
      <c r="J49" s="64">
        <v>0</v>
      </c>
      <c r="K49" s="63">
        <v>0</v>
      </c>
      <c r="L49" s="65">
        <v>3</v>
      </c>
      <c r="M49" s="63">
        <v>25</v>
      </c>
      <c r="N49" s="65">
        <v>0</v>
      </c>
      <c r="O49" s="63">
        <v>0</v>
      </c>
      <c r="P49" s="66">
        <v>0</v>
      </c>
      <c r="Q49" s="67">
        <v>0</v>
      </c>
      <c r="R49" s="74">
        <v>0</v>
      </c>
      <c r="S49" s="67">
        <v>0</v>
      </c>
      <c r="T49" s="70">
        <v>688</v>
      </c>
      <c r="U49" s="69">
        <v>100</v>
      </c>
    </row>
    <row r="50" spans="1:23" s="23" customFormat="1" ht="15" customHeight="1" x14ac:dyDescent="0.2">
      <c r="A50" s="21" t="s">
        <v>19</v>
      </c>
      <c r="B50" s="59" t="s">
        <v>62</v>
      </c>
      <c r="C50" s="38">
        <v>1705</v>
      </c>
      <c r="D50" s="39">
        <v>6</v>
      </c>
      <c r="E50" s="41">
        <v>0.35189999999999999</v>
      </c>
      <c r="F50" s="43">
        <v>8</v>
      </c>
      <c r="G50" s="41">
        <v>0.46921000000000002</v>
      </c>
      <c r="H50" s="42">
        <v>92</v>
      </c>
      <c r="I50" s="41">
        <v>5.3959000000000001</v>
      </c>
      <c r="J50" s="43">
        <v>922</v>
      </c>
      <c r="K50" s="41">
        <v>54.0762</v>
      </c>
      <c r="L50" s="43">
        <v>644</v>
      </c>
      <c r="M50" s="41">
        <v>37.771000000000001</v>
      </c>
      <c r="N50" s="42">
        <v>1</v>
      </c>
      <c r="O50" s="41">
        <v>5.8700000000000002E-2</v>
      </c>
      <c r="P50" s="47">
        <v>32</v>
      </c>
      <c r="Q50" s="40">
        <v>1.8768</v>
      </c>
      <c r="R50" s="39">
        <v>18</v>
      </c>
      <c r="S50" s="40">
        <v>1.0557000000000001</v>
      </c>
      <c r="T50" s="24">
        <v>1818</v>
      </c>
      <c r="U50" s="45">
        <v>100</v>
      </c>
    </row>
    <row r="51" spans="1:23" s="23" customFormat="1" ht="15" customHeight="1" x14ac:dyDescent="0.2">
      <c r="A51" s="21" t="s">
        <v>19</v>
      </c>
      <c r="B51" s="72" t="s">
        <v>63</v>
      </c>
      <c r="C51" s="61">
        <v>3163</v>
      </c>
      <c r="D51" s="62">
        <v>8</v>
      </c>
      <c r="E51" s="63">
        <v>0.25290000000000001</v>
      </c>
      <c r="F51" s="65">
        <v>29</v>
      </c>
      <c r="G51" s="63">
        <v>0.91685000000000005</v>
      </c>
      <c r="H51" s="64">
        <v>1822</v>
      </c>
      <c r="I51" s="63">
        <v>57.603499999999997</v>
      </c>
      <c r="J51" s="64">
        <v>770</v>
      </c>
      <c r="K51" s="63">
        <v>24.344000000000001</v>
      </c>
      <c r="L51" s="64">
        <v>475</v>
      </c>
      <c r="M51" s="63">
        <v>15.016999999999999</v>
      </c>
      <c r="N51" s="65">
        <v>2</v>
      </c>
      <c r="O51" s="63">
        <v>6.3200000000000006E-2</v>
      </c>
      <c r="P51" s="66">
        <v>57</v>
      </c>
      <c r="Q51" s="67">
        <v>1.8021</v>
      </c>
      <c r="R51" s="62">
        <v>330</v>
      </c>
      <c r="S51" s="67">
        <v>10.4331</v>
      </c>
      <c r="T51" s="70">
        <v>8616</v>
      </c>
      <c r="U51" s="69">
        <v>100</v>
      </c>
    </row>
    <row r="52" spans="1:23" s="23" customFormat="1" ht="15" customHeight="1" x14ac:dyDescent="0.2">
      <c r="A52" s="21" t="s">
        <v>19</v>
      </c>
      <c r="B52" s="59" t="s">
        <v>64</v>
      </c>
      <c r="C52" s="38">
        <v>52</v>
      </c>
      <c r="D52" s="46">
        <v>1</v>
      </c>
      <c r="E52" s="41">
        <v>1.9231</v>
      </c>
      <c r="F52" s="43">
        <v>0</v>
      </c>
      <c r="G52" s="41">
        <v>0</v>
      </c>
      <c r="H52" s="42">
        <v>12</v>
      </c>
      <c r="I52" s="41">
        <v>23.076899999999998</v>
      </c>
      <c r="J52" s="42">
        <v>2</v>
      </c>
      <c r="K52" s="41">
        <v>3.8462000000000001</v>
      </c>
      <c r="L52" s="43">
        <v>37</v>
      </c>
      <c r="M52" s="41">
        <v>71.153999999999996</v>
      </c>
      <c r="N52" s="42">
        <v>0</v>
      </c>
      <c r="O52" s="41">
        <v>0</v>
      </c>
      <c r="P52" s="44">
        <v>0</v>
      </c>
      <c r="Q52" s="40">
        <v>0</v>
      </c>
      <c r="R52" s="39">
        <v>5</v>
      </c>
      <c r="S52" s="40">
        <v>9.6153999999999993</v>
      </c>
      <c r="T52" s="24">
        <v>1009</v>
      </c>
      <c r="U52" s="45">
        <v>100</v>
      </c>
    </row>
    <row r="53" spans="1:23" s="23" customFormat="1" ht="15" customHeight="1" x14ac:dyDescent="0.2">
      <c r="A53" s="21" t="s">
        <v>19</v>
      </c>
      <c r="B53" s="72" t="s">
        <v>65</v>
      </c>
      <c r="C53" s="75">
        <v>8</v>
      </c>
      <c r="D53" s="74">
        <v>0</v>
      </c>
      <c r="E53" s="63">
        <v>0</v>
      </c>
      <c r="F53" s="64">
        <v>0</v>
      </c>
      <c r="G53" s="63">
        <v>0</v>
      </c>
      <c r="H53" s="65">
        <v>0</v>
      </c>
      <c r="I53" s="63">
        <v>0</v>
      </c>
      <c r="J53" s="64">
        <v>0</v>
      </c>
      <c r="K53" s="63">
        <v>0</v>
      </c>
      <c r="L53" s="65">
        <v>8</v>
      </c>
      <c r="M53" s="63">
        <v>100</v>
      </c>
      <c r="N53" s="65">
        <v>0</v>
      </c>
      <c r="O53" s="63">
        <v>0</v>
      </c>
      <c r="P53" s="66">
        <v>0</v>
      </c>
      <c r="Q53" s="67">
        <v>0</v>
      </c>
      <c r="R53" s="74">
        <v>1</v>
      </c>
      <c r="S53" s="67">
        <v>12.5</v>
      </c>
      <c r="T53" s="70">
        <v>306</v>
      </c>
      <c r="U53" s="69">
        <v>100</v>
      </c>
    </row>
    <row r="54" spans="1:23" s="23" customFormat="1" ht="15" customHeight="1" x14ac:dyDescent="0.2">
      <c r="A54" s="21" t="s">
        <v>19</v>
      </c>
      <c r="B54" s="59" t="s">
        <v>66</v>
      </c>
      <c r="C54" s="38">
        <v>179</v>
      </c>
      <c r="D54" s="46">
        <v>0</v>
      </c>
      <c r="E54" s="41">
        <v>0</v>
      </c>
      <c r="F54" s="43">
        <v>1</v>
      </c>
      <c r="G54" s="76">
        <v>0.55866000000000005</v>
      </c>
      <c r="H54" s="42">
        <v>6</v>
      </c>
      <c r="I54" s="76">
        <v>3.3519999999999999</v>
      </c>
      <c r="J54" s="43">
        <v>78</v>
      </c>
      <c r="K54" s="41">
        <v>43.575400000000002</v>
      </c>
      <c r="L54" s="43">
        <v>88</v>
      </c>
      <c r="M54" s="41">
        <v>49.161999999999999</v>
      </c>
      <c r="N54" s="43">
        <v>0</v>
      </c>
      <c r="O54" s="41">
        <v>0</v>
      </c>
      <c r="P54" s="47">
        <v>6</v>
      </c>
      <c r="Q54" s="40">
        <v>3.3519999999999999</v>
      </c>
      <c r="R54" s="39">
        <v>0</v>
      </c>
      <c r="S54" s="40">
        <v>0</v>
      </c>
      <c r="T54" s="24">
        <v>1971</v>
      </c>
      <c r="U54" s="45">
        <v>100</v>
      </c>
    </row>
    <row r="55" spans="1:23" s="23" customFormat="1" ht="15" customHeight="1" x14ac:dyDescent="0.2">
      <c r="A55" s="21" t="s">
        <v>19</v>
      </c>
      <c r="B55" s="72" t="s">
        <v>67</v>
      </c>
      <c r="C55" s="61">
        <v>1291</v>
      </c>
      <c r="D55" s="62">
        <v>21</v>
      </c>
      <c r="E55" s="63">
        <v>1.6266</v>
      </c>
      <c r="F55" s="64">
        <v>57</v>
      </c>
      <c r="G55" s="63">
        <v>4.4151800000000003</v>
      </c>
      <c r="H55" s="65">
        <v>243</v>
      </c>
      <c r="I55" s="63">
        <v>18.822600000000001</v>
      </c>
      <c r="J55" s="65">
        <v>83</v>
      </c>
      <c r="K55" s="63">
        <v>6.4291</v>
      </c>
      <c r="L55" s="64">
        <v>792</v>
      </c>
      <c r="M55" s="63">
        <v>61.347999999999999</v>
      </c>
      <c r="N55" s="64">
        <v>7</v>
      </c>
      <c r="O55" s="63">
        <v>0.54220000000000002</v>
      </c>
      <c r="P55" s="73">
        <v>88</v>
      </c>
      <c r="Q55" s="67">
        <v>6.8163999999999998</v>
      </c>
      <c r="R55" s="62">
        <v>41</v>
      </c>
      <c r="S55" s="67">
        <v>3.1758000000000002</v>
      </c>
      <c r="T55" s="70">
        <v>2305</v>
      </c>
      <c r="U55" s="69">
        <v>100</v>
      </c>
    </row>
    <row r="56" spans="1:23" s="23" customFormat="1" ht="15" customHeight="1" x14ac:dyDescent="0.2">
      <c r="A56" s="21" t="s">
        <v>19</v>
      </c>
      <c r="B56" s="59" t="s">
        <v>68</v>
      </c>
      <c r="C56" s="38">
        <v>131</v>
      </c>
      <c r="D56" s="39">
        <v>0</v>
      </c>
      <c r="E56" s="41">
        <v>0</v>
      </c>
      <c r="F56" s="43">
        <v>0</v>
      </c>
      <c r="G56" s="41">
        <v>0</v>
      </c>
      <c r="H56" s="43">
        <v>0</v>
      </c>
      <c r="I56" s="41">
        <v>0</v>
      </c>
      <c r="J56" s="42">
        <v>24</v>
      </c>
      <c r="K56" s="41">
        <v>18.320599999999999</v>
      </c>
      <c r="L56" s="43">
        <v>99</v>
      </c>
      <c r="M56" s="41">
        <v>75.572999999999993</v>
      </c>
      <c r="N56" s="42">
        <v>0</v>
      </c>
      <c r="O56" s="41">
        <v>0</v>
      </c>
      <c r="P56" s="44">
        <v>8</v>
      </c>
      <c r="Q56" s="40">
        <v>6.1069000000000004</v>
      </c>
      <c r="R56" s="46">
        <v>0</v>
      </c>
      <c r="S56" s="40">
        <v>0</v>
      </c>
      <c r="T56" s="24">
        <v>720</v>
      </c>
      <c r="U56" s="45">
        <v>100</v>
      </c>
    </row>
    <row r="57" spans="1:23" s="23" customFormat="1" ht="15" customHeight="1" x14ac:dyDescent="0.2">
      <c r="A57" s="21" t="s">
        <v>19</v>
      </c>
      <c r="B57" s="72" t="s">
        <v>69</v>
      </c>
      <c r="C57" s="61">
        <v>257</v>
      </c>
      <c r="D57" s="62">
        <v>8</v>
      </c>
      <c r="E57" s="63">
        <v>3.1128</v>
      </c>
      <c r="F57" s="65">
        <v>5</v>
      </c>
      <c r="G57" s="63">
        <v>1.94553</v>
      </c>
      <c r="H57" s="64">
        <v>23</v>
      </c>
      <c r="I57" s="63">
        <v>8.9494000000000007</v>
      </c>
      <c r="J57" s="64">
        <v>86</v>
      </c>
      <c r="K57" s="63">
        <v>33.463000000000001</v>
      </c>
      <c r="L57" s="64">
        <v>127</v>
      </c>
      <c r="M57" s="63">
        <v>49.415999999999997</v>
      </c>
      <c r="N57" s="64">
        <v>0</v>
      </c>
      <c r="O57" s="63">
        <v>0</v>
      </c>
      <c r="P57" s="73">
        <v>8</v>
      </c>
      <c r="Q57" s="67">
        <v>3.1128</v>
      </c>
      <c r="R57" s="74">
        <v>3</v>
      </c>
      <c r="S57" s="67">
        <v>1.1673</v>
      </c>
      <c r="T57" s="70">
        <v>2232</v>
      </c>
      <c r="U57" s="69">
        <v>100</v>
      </c>
    </row>
    <row r="58" spans="1:23" s="23" customFormat="1" ht="15" customHeight="1" thickBot="1" x14ac:dyDescent="0.25">
      <c r="A58" s="21" t="s">
        <v>19</v>
      </c>
      <c r="B58" s="77" t="s">
        <v>70</v>
      </c>
      <c r="C58" s="49">
        <v>23</v>
      </c>
      <c r="D58" s="52">
        <v>2</v>
      </c>
      <c r="E58" s="53">
        <v>8.6957000000000004</v>
      </c>
      <c r="F58" s="54">
        <v>0</v>
      </c>
      <c r="G58" s="53">
        <v>0</v>
      </c>
      <c r="H58" s="92">
        <v>3</v>
      </c>
      <c r="I58" s="53">
        <v>13.0435</v>
      </c>
      <c r="J58" s="54">
        <v>0</v>
      </c>
      <c r="K58" s="53">
        <v>0</v>
      </c>
      <c r="L58" s="54">
        <v>18</v>
      </c>
      <c r="M58" s="53">
        <v>78.260999999999996</v>
      </c>
      <c r="N58" s="54">
        <v>0</v>
      </c>
      <c r="O58" s="53">
        <v>0</v>
      </c>
      <c r="P58" s="78">
        <v>0</v>
      </c>
      <c r="Q58" s="51">
        <v>0</v>
      </c>
      <c r="R58" s="50">
        <v>0</v>
      </c>
      <c r="S58" s="51">
        <v>0</v>
      </c>
      <c r="T58" s="26">
        <v>365</v>
      </c>
      <c r="U58" s="55">
        <v>100</v>
      </c>
    </row>
    <row r="59" spans="1:23" s="23" customFormat="1" ht="15" customHeight="1" x14ac:dyDescent="0.2">
      <c r="A59" s="21"/>
      <c r="B59" s="28"/>
      <c r="C59" s="29"/>
      <c r="D59" s="29"/>
      <c r="E59" s="29"/>
      <c r="F59" s="29"/>
      <c r="G59" s="29"/>
      <c r="H59" s="29"/>
      <c r="I59" s="29"/>
      <c r="J59" s="29"/>
      <c r="K59" s="29"/>
      <c r="L59" s="29"/>
      <c r="M59" s="29"/>
      <c r="N59" s="29"/>
      <c r="O59" s="29"/>
      <c r="P59" s="29"/>
      <c r="Q59" s="29"/>
      <c r="R59" s="30"/>
      <c r="S59" s="22"/>
      <c r="T59" s="29"/>
      <c r="U59" s="29"/>
    </row>
    <row r="60" spans="1:23" s="23" customFormat="1" ht="15" customHeight="1" x14ac:dyDescent="0.2">
      <c r="A60" s="21"/>
      <c r="B60" s="31" t="str">
        <f>CONCATENATE("NOTE: Table reads (for US): Of all ",C68, " public school female students without disabilities who received ", LOWER(A7), ", ",D68," (",TEXT(E7,"0.0"),"%) were American Indian or Alaska Native.")</f>
        <v>NOTE: Table reads (for US): Of all 22,231 public school female students without disabilities who received expulsions with and without educational services, 386 (1.7%) were American Indian or Alaska Native.</v>
      </c>
      <c r="C60" s="29"/>
      <c r="D60" s="29"/>
      <c r="E60" s="29"/>
      <c r="F60" s="29"/>
      <c r="G60" s="29"/>
      <c r="H60" s="29"/>
      <c r="I60" s="29"/>
      <c r="J60" s="29"/>
      <c r="K60" s="29"/>
      <c r="L60" s="29"/>
      <c r="M60" s="29"/>
      <c r="N60" s="29"/>
      <c r="O60" s="29"/>
      <c r="P60" s="29"/>
      <c r="Q60" s="29"/>
      <c r="R60" s="30"/>
      <c r="S60" s="22"/>
      <c r="T60" s="29"/>
      <c r="U60" s="29"/>
    </row>
    <row r="61" spans="1:23" s="23" customFormat="1" ht="15" customHeight="1" x14ac:dyDescent="0.2">
      <c r="A61" s="21"/>
      <c r="B61" s="115" t="s">
        <v>74</v>
      </c>
      <c r="C61" s="115"/>
      <c r="D61" s="115"/>
      <c r="E61" s="115"/>
      <c r="F61" s="115"/>
      <c r="G61" s="115"/>
      <c r="H61" s="115"/>
      <c r="I61" s="115"/>
      <c r="J61" s="115"/>
      <c r="K61" s="115"/>
      <c r="L61" s="115"/>
      <c r="M61" s="115"/>
      <c r="N61" s="115"/>
      <c r="O61" s="115"/>
      <c r="P61" s="115"/>
      <c r="Q61" s="115"/>
      <c r="R61" s="115"/>
      <c r="S61" s="115"/>
      <c r="T61" s="115"/>
      <c r="U61" s="115"/>
      <c r="V61" s="115"/>
      <c r="W61" s="115"/>
    </row>
    <row r="62" spans="1:23" s="34" customFormat="1" ht="14.1" customHeight="1" x14ac:dyDescent="0.2">
      <c r="A62" s="37"/>
      <c r="B62" s="115" t="s">
        <v>75</v>
      </c>
      <c r="C62" s="115"/>
      <c r="D62" s="115"/>
      <c r="E62" s="115"/>
      <c r="F62" s="115"/>
      <c r="G62" s="115"/>
      <c r="H62" s="115"/>
      <c r="I62" s="115"/>
      <c r="J62" s="115"/>
      <c r="K62" s="115"/>
      <c r="L62" s="115"/>
      <c r="M62" s="115"/>
      <c r="N62" s="115"/>
      <c r="O62" s="115"/>
      <c r="P62" s="115"/>
      <c r="Q62" s="115"/>
      <c r="R62" s="115"/>
      <c r="S62" s="115"/>
      <c r="T62" s="115"/>
      <c r="U62" s="115"/>
      <c r="V62" s="115"/>
      <c r="W62" s="115"/>
    </row>
    <row r="63" spans="1:23" ht="15" customHeight="1" x14ac:dyDescent="0.2"/>
    <row r="64" spans="1:23" x14ac:dyDescent="0.2">
      <c r="B64" s="56"/>
      <c r="C64" s="57" t="str">
        <f>IF(ISTEXT(C7),LEFT(C7,3),TEXT(C7,"#,##0"))</f>
        <v>22,231</v>
      </c>
      <c r="D64" s="57" t="str">
        <f>IF(ISTEXT(D7),LEFT(D7,3),TEXT(D7,"#,##0"))</f>
        <v>386</v>
      </c>
      <c r="E64" s="4"/>
      <c r="F64" s="4"/>
      <c r="G64" s="4"/>
      <c r="H64" s="4"/>
      <c r="I64" s="4"/>
      <c r="J64" s="4"/>
      <c r="K64" s="4"/>
      <c r="L64" s="4"/>
      <c r="M64" s="4"/>
      <c r="N64" s="4"/>
      <c r="O64" s="4"/>
      <c r="P64" s="4"/>
      <c r="Q64" s="4"/>
      <c r="R64" s="91"/>
      <c r="S64" s="58"/>
      <c r="T64" s="4"/>
      <c r="U64" s="4"/>
      <c r="V64" s="58"/>
      <c r="W64" s="36"/>
    </row>
    <row r="65" spans="1:23" s="36" customFormat="1" ht="15" customHeight="1" x14ac:dyDescent="0.2">
      <c r="B65" s="5"/>
      <c r="C65" s="5"/>
      <c r="D65" s="5"/>
      <c r="E65" s="5"/>
      <c r="F65" s="5"/>
      <c r="G65" s="5"/>
      <c r="H65" s="5"/>
      <c r="I65" s="5"/>
      <c r="J65" s="5"/>
      <c r="K65" s="5"/>
      <c r="L65" s="5"/>
      <c r="M65" s="5"/>
      <c r="N65" s="5"/>
      <c r="O65" s="5"/>
      <c r="P65" s="5"/>
      <c r="Q65" s="5"/>
      <c r="R65" s="4"/>
      <c r="T65" s="5"/>
      <c r="U65" s="5"/>
      <c r="V65" s="37"/>
      <c r="W65" s="37"/>
    </row>
    <row r="68" spans="1:23" x14ac:dyDescent="0.2">
      <c r="A68" s="37"/>
      <c r="C68" s="90" t="str">
        <f>IF(ISTEXT(C7),LEFT(C7,3),TEXT(C7,"#,##0"))</f>
        <v>22,231</v>
      </c>
      <c r="D68" s="90" t="str">
        <f>IF(ISTEXT(D7),LEFT(D7,3),TEXT(D7,"#,##0"))</f>
        <v>386</v>
      </c>
    </row>
    <row r="69" spans="1:23" ht="15" customHeight="1" x14ac:dyDescent="0.2">
      <c r="A69" s="37"/>
    </row>
  </sheetData>
  <mergeCells count="16">
    <mergeCell ref="B62:W62"/>
    <mergeCell ref="J5:K5"/>
    <mergeCell ref="L5:M5"/>
    <mergeCell ref="N5:O5"/>
    <mergeCell ref="P5:Q5"/>
    <mergeCell ref="B61:W61"/>
    <mergeCell ref="B2:U2"/>
    <mergeCell ref="B4:B5"/>
    <mergeCell ref="C4:C5"/>
    <mergeCell ref="D4:Q4"/>
    <mergeCell ref="R4:S5"/>
    <mergeCell ref="T4:T5"/>
    <mergeCell ref="U4:U5"/>
    <mergeCell ref="D5:E5"/>
    <mergeCell ref="F5:G5"/>
    <mergeCell ref="H5:I5"/>
  </mergeCells>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Total</vt:lpstr>
      <vt:lpstr>Male</vt:lpstr>
      <vt:lpstr>Female</vt:lpstr>
      <vt:lpstr>Total with Dis</vt:lpstr>
      <vt:lpstr>Male with Dis</vt:lpstr>
      <vt:lpstr>Female with Dis</vt:lpstr>
      <vt:lpstr>Total no Dis</vt:lpstr>
      <vt:lpstr>Male no Dis</vt:lpstr>
      <vt:lpstr>Female no Dis</vt:lpstr>
      <vt:lpstr>SCH_361_Total</vt:lpstr>
    </vt:vector>
  </TitlesOfParts>
  <Manager/>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Bandeira de Mello</dc:creator>
  <cp:keywords/>
  <dc:description/>
  <cp:lastModifiedBy>Hector Tello</cp:lastModifiedBy>
  <cp:revision/>
  <dcterms:created xsi:type="dcterms:W3CDTF">2014-09-05T20:10:01Z</dcterms:created>
  <dcterms:modified xsi:type="dcterms:W3CDTF">2020-04-25T15:20:14Z</dcterms:modified>
  <cp:category/>
  <cp:contentStatus/>
</cp:coreProperties>
</file>